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14726" yWindow="25" windowWidth="13060" windowHeight="12246" tabRatio="222"/>
  </bookViews>
  <sheets>
    <sheet name="M41 BoQ" sheetId="114" r:id="rId1"/>
  </sheets>
  <externalReferences>
    <externalReference r:id="rId2"/>
  </externalReferences>
  <definedNames>
    <definedName name="_xlnm.Criteria">#REF!</definedName>
    <definedName name="_xlnm.Database">#REF!</definedName>
    <definedName name="duration">[1]DEF!$E$4</definedName>
    <definedName name="_xlnm.Extract">#REF!</definedName>
    <definedName name="lab">#REF!</definedName>
    <definedName name="_xlnm.Print_Area" localSheetId="0">'M41 BoQ'!$A$1:$H$140</definedName>
    <definedName name="_xlnm.Print_Area">#REF!</definedName>
    <definedName name="PRINT_AREA_MI">#REF!</definedName>
    <definedName name="_xlnm.Print_Titles" localSheetId="0">'M41 BoQ'!$1:$7</definedName>
    <definedName name="pxcont">#REF!</definedName>
    <definedName name="pxptstrand">#REF!</definedName>
    <definedName name="pxtruck">#REF!</definedName>
    <definedName name="pxv">#REF!</definedName>
    <definedName name="shiptime">#REF!</definedName>
    <definedName name="SteelfabCNY">#REF!</definedName>
    <definedName name="toco">#REF!</definedName>
  </definedNames>
  <calcPr calcId="144525"/>
</workbook>
</file>

<file path=xl/calcChain.xml><?xml version="1.0" encoding="utf-8"?>
<calcChain xmlns="http://schemas.openxmlformats.org/spreadsheetml/2006/main">
  <c r="G121" i="114" l="1"/>
  <c r="G120" i="114"/>
  <c r="G119" i="114"/>
  <c r="G118" i="114"/>
  <c r="G117" i="114"/>
  <c r="G116" i="114"/>
  <c r="G115" i="114"/>
  <c r="G114" i="114"/>
  <c r="G113" i="114"/>
  <c r="G112" i="114"/>
  <c r="G111" i="114"/>
  <c r="G110" i="114"/>
  <c r="G109" i="114"/>
  <c r="G108" i="114"/>
  <c r="G107" i="114"/>
  <c r="G105" i="114"/>
  <c r="G103" i="114"/>
  <c r="G102" i="114"/>
  <c r="G101" i="114"/>
  <c r="G100" i="114"/>
  <c r="G122" i="114" l="1"/>
  <c r="E84" i="114"/>
  <c r="E81" i="114"/>
  <c r="G81" i="114" s="1"/>
  <c r="E78" i="114"/>
  <c r="G57" i="114"/>
  <c r="G22" i="114"/>
  <c r="G20" i="114"/>
  <c r="E18" i="114"/>
  <c r="E17" i="114"/>
  <c r="E16" i="114"/>
  <c r="G16" i="114" s="1"/>
  <c r="G97" i="114"/>
  <c r="G134" i="114" l="1"/>
  <c r="G70" i="114"/>
  <c r="G69" i="114"/>
  <c r="G68" i="114"/>
  <c r="G67" i="114"/>
  <c r="G59" i="114"/>
  <c r="G56" i="114"/>
  <c r="G55" i="114"/>
  <c r="G54" i="114"/>
  <c r="G124" i="114"/>
  <c r="G128" i="114" s="1"/>
  <c r="G93" i="114"/>
  <c r="G92" i="114"/>
  <c r="G84" i="114"/>
  <c r="G87" i="114" s="1"/>
  <c r="G80" i="114"/>
  <c r="G79" i="114"/>
  <c r="G78" i="114"/>
  <c r="G73" i="114"/>
  <c r="G76" i="114" s="1"/>
  <c r="G58" i="114"/>
  <c r="G51" i="114"/>
  <c r="G50" i="114"/>
  <c r="G48" i="114"/>
  <c r="G46" i="114"/>
  <c r="G43" i="114"/>
  <c r="G42" i="114"/>
  <c r="G41" i="114"/>
  <c r="G36" i="114"/>
  <c r="G35" i="114"/>
  <c r="G27" i="114"/>
  <c r="G23" i="114"/>
  <c r="G21" i="114"/>
  <c r="G19" i="114"/>
  <c r="G18" i="114"/>
  <c r="G17" i="114"/>
  <c r="G15" i="114"/>
  <c r="G24" i="114" l="1"/>
  <c r="G52" i="114"/>
  <c r="G82" i="114"/>
  <c r="G98" i="114"/>
  <c r="G13" i="114"/>
  <c r="G44" i="114"/>
  <c r="G71" i="114"/>
  <c r="G37" i="114"/>
  <c r="G135" i="114" l="1"/>
</calcChain>
</file>

<file path=xl/sharedStrings.xml><?xml version="1.0" encoding="utf-8"?>
<sst xmlns="http://schemas.openxmlformats.org/spreadsheetml/2006/main" count="448" uniqueCount="315">
  <si>
    <t>m'</t>
  </si>
  <si>
    <t>kg</t>
  </si>
  <si>
    <t>pauš.</t>
  </si>
  <si>
    <r>
      <t>m</t>
    </r>
    <r>
      <rPr>
        <vertAlign val="superscript"/>
        <sz val="10"/>
        <rFont val="Arial"/>
        <family val="2"/>
        <charset val="238"/>
      </rPr>
      <t>3</t>
    </r>
  </si>
  <si>
    <t>kom.</t>
  </si>
  <si>
    <r>
      <t>m</t>
    </r>
    <r>
      <rPr>
        <vertAlign val="superscript"/>
        <sz val="10"/>
        <rFont val="Arial"/>
        <family val="2"/>
        <charset val="238"/>
      </rPr>
      <t>2</t>
    </r>
  </si>
  <si>
    <r>
      <t>dm</t>
    </r>
    <r>
      <rPr>
        <vertAlign val="superscript"/>
        <sz val="10"/>
        <rFont val="Arial"/>
        <family val="2"/>
        <charset val="238"/>
      </rPr>
      <t>3</t>
    </r>
  </si>
  <si>
    <t>2.10.</t>
  </si>
  <si>
    <t>2.10.01.</t>
  </si>
  <si>
    <t>2.10.02.</t>
  </si>
  <si>
    <t>2.10.03.</t>
  </si>
  <si>
    <t>2.10.04.</t>
  </si>
  <si>
    <t>2.20.</t>
  </si>
  <si>
    <t>2.20.01.</t>
  </si>
  <si>
    <t>2.20.02.</t>
  </si>
  <si>
    <t>2.20.03.</t>
  </si>
  <si>
    <t>2.20.04.</t>
  </si>
  <si>
    <t>2.20.05.</t>
  </si>
  <si>
    <t>2.20.06.</t>
  </si>
  <si>
    <t>2.20.07.</t>
  </si>
  <si>
    <t>2.30.</t>
  </si>
  <si>
    <t>2.30.01.</t>
  </si>
  <si>
    <t>2.40.</t>
  </si>
  <si>
    <t>2.40.01.</t>
  </si>
  <si>
    <t>2.40.02.</t>
  </si>
  <si>
    <t>2.50.</t>
  </si>
  <si>
    <t>2.50.01.</t>
  </si>
  <si>
    <t>2.60.</t>
  </si>
  <si>
    <t>2.60.01.</t>
  </si>
  <si>
    <t>2.60.02.</t>
  </si>
  <si>
    <t>2.60.03.</t>
  </si>
  <si>
    <t>2.70.</t>
  </si>
  <si>
    <t>2.70.01.</t>
  </si>
  <si>
    <t>2.70.02.</t>
  </si>
  <si>
    <t>2.70.03.</t>
  </si>
  <si>
    <t>2.70.04.</t>
  </si>
  <si>
    <t>2.70.05.</t>
  </si>
  <si>
    <t>2.80.</t>
  </si>
  <si>
    <t>2.80.01.</t>
  </si>
  <si>
    <t>2.80.02.</t>
  </si>
  <si>
    <t>2.80.03.</t>
  </si>
  <si>
    <t>2.80.04.</t>
  </si>
  <si>
    <t>2.80.05.</t>
  </si>
  <si>
    <t>2.80.06.</t>
  </si>
  <si>
    <t>2.80.07.</t>
  </si>
  <si>
    <t>2.80.08.</t>
  </si>
  <si>
    <t>2.80.09.</t>
  </si>
  <si>
    <t>2.80.10.</t>
  </si>
  <si>
    <t>2.80.11.</t>
  </si>
  <si>
    <t>2.80.12.</t>
  </si>
  <si>
    <t>2.80.13.</t>
  </si>
  <si>
    <t>2.80.14.</t>
  </si>
  <si>
    <t>2.80.15.</t>
  </si>
  <si>
    <t>2.90.</t>
  </si>
  <si>
    <t>2.90.01.</t>
  </si>
  <si>
    <t>2.90.02.</t>
  </si>
  <si>
    <t>2.90.03.</t>
  </si>
  <si>
    <t>2.100.</t>
  </si>
  <si>
    <t>2.100.01.</t>
  </si>
  <si>
    <t>2.100.02.</t>
  </si>
  <si>
    <t>2.100.03.</t>
  </si>
  <si>
    <t>2.110.</t>
  </si>
  <si>
    <t>2.110.01.</t>
  </si>
  <si>
    <t>2.110.02.</t>
  </si>
  <si>
    <t>2.110.03.</t>
  </si>
  <si>
    <t>2.120.</t>
  </si>
  <si>
    <t>2.120.01.</t>
  </si>
  <si>
    <t>2.130.</t>
  </si>
  <si>
    <t>2.130.01.</t>
  </si>
  <si>
    <t>2.130.02.</t>
  </si>
  <si>
    <t>2.130.03.</t>
  </si>
  <si>
    <t>2.140.</t>
  </si>
  <si>
    <t>2.150.</t>
  </si>
  <si>
    <t>2.150.01.</t>
  </si>
  <si>
    <t>2.160.</t>
  </si>
  <si>
    <t>2.160.01.</t>
  </si>
  <si>
    <t>2.160.02.</t>
  </si>
  <si>
    <t>2.160.03.</t>
  </si>
  <si>
    <t>2.130.04.</t>
  </si>
  <si>
    <t>2.130.05.</t>
  </si>
  <si>
    <t>2.20.08.</t>
  </si>
  <si>
    <t>2.10.1</t>
  </si>
  <si>
    <t>2.20</t>
  </si>
  <si>
    <t>2.20
2.151</t>
  </si>
  <si>
    <t>2.30</t>
  </si>
  <si>
    <r>
      <t>m</t>
    </r>
    <r>
      <rPr>
        <vertAlign val="superscript"/>
        <sz val="10"/>
        <rFont val="Arial"/>
        <family val="2"/>
      </rPr>
      <t>3</t>
    </r>
  </si>
  <si>
    <t>2.60</t>
  </si>
  <si>
    <t>2.71
2.90</t>
  </si>
  <si>
    <t>2.152</t>
  </si>
  <si>
    <t>2.92</t>
  </si>
  <si>
    <t>2.91</t>
  </si>
  <si>
    <t>2.101</t>
  </si>
  <si>
    <t>2.120</t>
  </si>
  <si>
    <t>2.82</t>
  </si>
  <si>
    <t>2.85</t>
  </si>
  <si>
    <t>2.101.7</t>
  </si>
  <si>
    <t>2.112</t>
  </si>
  <si>
    <t>2.111</t>
  </si>
  <si>
    <t>2.113</t>
  </si>
  <si>
    <t>2.50.02</t>
  </si>
  <si>
    <t>2.50.03</t>
  </si>
  <si>
    <t>2.150.02</t>
  </si>
  <si>
    <t>2.40.1</t>
  </si>
  <si>
    <t>2.40.2</t>
  </si>
  <si>
    <t>2.80</t>
  </si>
  <si>
    <t>2.50</t>
  </si>
  <si>
    <t>2.80.16.</t>
  </si>
  <si>
    <t>2.80.17.</t>
  </si>
  <si>
    <t>2.153</t>
  </si>
  <si>
    <t>2.130</t>
  </si>
  <si>
    <t>2.70</t>
  </si>
  <si>
    <t>2.80.10</t>
  </si>
  <si>
    <t>2.70
2.152</t>
  </si>
  <si>
    <t>2.140.05</t>
  </si>
  <si>
    <t>2.140.06</t>
  </si>
  <si>
    <t>kom</t>
  </si>
  <si>
    <t>2.140.07</t>
  </si>
  <si>
    <t>2.140.11</t>
  </si>
  <si>
    <t>2.140.12</t>
  </si>
  <si>
    <t>2.140.13</t>
  </si>
  <si>
    <t>km</t>
  </si>
  <si>
    <t>m³</t>
  </si>
  <si>
    <t>2.140.15</t>
  </si>
  <si>
    <t>2.140.16</t>
  </si>
  <si>
    <t>2.140.22</t>
  </si>
  <si>
    <t>2.140.23</t>
  </si>
  <si>
    <t>2.140.24</t>
  </si>
  <si>
    <t>2.140.25</t>
  </si>
  <si>
    <t>2.140.26</t>
  </si>
  <si>
    <t>2.140.27</t>
  </si>
  <si>
    <t>m3</t>
  </si>
  <si>
    <t>2.50.04</t>
  </si>
  <si>
    <t>2.150.03</t>
  </si>
  <si>
    <t>2.60.04.</t>
  </si>
  <si>
    <t>2.60.05.</t>
  </si>
  <si>
    <t>2.70.06.</t>
  </si>
  <si>
    <t>2.140.02</t>
  </si>
  <si>
    <t>2.140.03</t>
  </si>
  <si>
    <t>set</t>
  </si>
  <si>
    <t>2.140.04</t>
  </si>
  <si>
    <t>2.140.09</t>
  </si>
  <si>
    <t>2.140.10</t>
  </si>
  <si>
    <t>t</t>
  </si>
  <si>
    <t>2.140.14</t>
  </si>
  <si>
    <t>2.130.06.</t>
  </si>
  <si>
    <t>2.156</t>
  </si>
  <si>
    <t>2.100.04.</t>
  </si>
  <si>
    <t>2.157</t>
  </si>
  <si>
    <t>2.160.04.</t>
  </si>
  <si>
    <t>2.20.09.</t>
  </si>
  <si>
    <t>2.150.04</t>
  </si>
  <si>
    <t>Pos.</t>
  </si>
  <si>
    <t xml:space="preserve">Description of works </t>
  </si>
  <si>
    <t>Meas. Unit</t>
  </si>
  <si>
    <t>Quantity</t>
  </si>
  <si>
    <t>Unit price</t>
  </si>
  <si>
    <t>Amount</t>
  </si>
  <si>
    <t>Notes</t>
  </si>
  <si>
    <t xml:space="preserve">Relation to techn. spec. </t>
  </si>
  <si>
    <t>lump sum</t>
  </si>
  <si>
    <t>TOTAL FOR POS.  2.10.</t>
  </si>
  <si>
    <t>Formation of the building site. The building site is formed in the station of Kolašin.</t>
  </si>
  <si>
    <t>Geodetic tracing of the facility during the execution of rehabilitation works .</t>
  </si>
  <si>
    <t xml:space="preserve">Conducting of the protective measures on work site during the execution of rehabilitation works. </t>
  </si>
  <si>
    <t>Coordination of railway traffic during the execution of rehabilitation works .</t>
  </si>
  <si>
    <t>Dismantling and removal of the existing expansion joints. This position of works comprises also the transport of removed material  to a landfill. The works on the superstructure are not included in this position of works  (see Pos.2.140).</t>
  </si>
  <si>
    <t>Controlled demolition of concrete RC deck, parapet walls and channel for installations  due to the embedding of new expansion joints. The demolition is executed in a full width of the traffic profile. The depth of demolition is conditioned  by the sizes of new expansion joint. This position of works comprises also the transport of removed material to a landfill. The works on the superstructure are not included in  this position of works. (see Pos.2.140).</t>
  </si>
  <si>
    <t>The removal of the existing protective layer of waterproofing and waterproofing on the entire length of the bridge in a full profile due to installation of new waterproofing. This position of works comprises also the transport of removed material to a landfill.  The works on the superstructure are not included in  this position of works.  (see  Pos.2.140).</t>
  </si>
  <si>
    <t>The removal of the existing gullies on the entire bridge length. This position of works comprises also the transport of removed material to a landfill.  The works on the superstructure are not included in  this position of works.  (see  Pos.2.140)..</t>
  </si>
  <si>
    <t xml:space="preserve">The removal of the existing tubules  for dewatering of channels for installations of reparatory materials. This position of work comprises also the transport of removed material to a landfill, as well a the procurement  and embedding of material  for filling of the existing holes. </t>
  </si>
  <si>
    <t xml:space="preserve">The removal of the existing canal covers on the entire cover of the bridge. This position of works comprises also the transport of removed covers to a landfill. </t>
  </si>
  <si>
    <t xml:space="preserve">Cleaning of the terrain in the bridge zone. This position comprises also the transport of material to a landfill. </t>
  </si>
  <si>
    <t>Controlled demolition of concrete of the interior walls of the installation channel for the installation of new parapets to secure the prism of the carriageway surfacing. The position of the works includes the removal of the demolished material to the landfill. The works on the superstructure are not included in this position of works. (see  Pos.2.140).</t>
  </si>
  <si>
    <t>TOTAL FOR POS.  2.20.</t>
  </si>
  <si>
    <t>Dilatation achieved with "omega" sheet.</t>
  </si>
  <si>
    <t>The rehabilitation project does not envisage earth works</t>
  </si>
  <si>
    <t>TOTAL FOR POS.  2.30.</t>
  </si>
  <si>
    <t xml:space="preserve">PREPARATORY WORKS </t>
  </si>
  <si>
    <t xml:space="preserve">WORKS ON DEMOLITION AND DISMANTLING </t>
  </si>
  <si>
    <t xml:space="preserve">EARTHWORKS </t>
  </si>
  <si>
    <t xml:space="preserve">SCAFFOLDINGS, FORMWORKS AND TRANSPORT OF MATERIAL , PEOPLE AND EQUIPMENT </t>
  </si>
  <si>
    <t xml:space="preserve">Transport of material , people and equipment : 
Transport of material , people and equipment is not separately paid. the transport costs are comprised in the corresponding positions of works ( through the unit prices) </t>
  </si>
  <si>
    <t>Given within the corresponding  position of works</t>
  </si>
  <si>
    <t>TOTAL FOR POS. 2.40.</t>
  </si>
  <si>
    <t xml:space="preserve">CONCRETING WORKS </t>
  </si>
  <si>
    <t>No new edge cornicesare installed. Existing drip caps are in good condition.</t>
  </si>
  <si>
    <t>No new edge cornices are installed. Existing drip caps are in good condition.</t>
  </si>
  <si>
    <t>No new cornices are installed. Existing drip caps are in good condition, only disassembly of the fence is done.</t>
  </si>
  <si>
    <t>Making and mounting of prefabricated RC edge cornice at the entire length of the bridge. The position includes the procurement of materials, transport, production in controlled conditions, transport to the construction site and installation. Installation includes welding of reinforcement for the existing reinforcement of the console. The dimension of elements are 50x49x6 cm. The reinforcement of prefabricated edge cornice is given by position 2.60.01.</t>
  </si>
  <si>
    <t>Embedding of new concrete of edge cornice, strength class C30/37, exposure class  XC4; XD3; XF4. New concrete is embedded at the entire length of the structure in a width of 36 cm and a thickness of 8 cm. The position of the works includes: filling the space between the prefabricated holder and console by repair mortar, preparation of a surface that involves coating with the old-new bond, material procurement, transportation, making and embedding.</t>
  </si>
  <si>
    <t>Embedding of new C25/30 parapet concrete; XC4; XD3; XF4. New concrete is embedded at the entire length of the structure in a width of 15 cm and a height of 30 cm. The position of the works includes: preparation of the surface by coating the old - new bond, material procurement, transport, making and embedding.</t>
  </si>
  <si>
    <t>Making and mounting of the prefabricated RC lids (covers) for installation canals, of concrete of strength class  C30/37, exposure class  XC4; XD3; XF4. Covers are embedded at the entire length of the vault section of the bridge. The dimension of elements are 50x49x5 cm. The position includes the procurement of materials, transport, and production of covers. The reinforcement of covers is given by position 2.60.03</t>
  </si>
  <si>
    <t>TOTAL FOR POS. 2.50.</t>
  </si>
  <si>
    <t>WORKS ON REINFORCEMENTS</t>
  </si>
  <si>
    <t>Procurement, bending, cutting and embedding of deformed bar reinforcement completely according to the details from The design for new edge cornice pos.2.50.01.
Quality of reinforcement B500B.</t>
  </si>
  <si>
    <t>Procurement, bending, cutting and embedding of smooth reinforcement completely according to the details from The design. 
Quality of reinforcement S240 (GA 240/360).</t>
  </si>
  <si>
    <t>Procurement, bending, cutting and embedding of anchors of deformed bar reinforcement for the connection of the new parapet, in particular according to the details of reinforcement from the Project. The position also includes drilling of holes with diamond drills and grouting with expanding mortar, holes 20 mm in diameter. 
Quality of reinforcement B500B.</t>
  </si>
  <si>
    <t>Procurement, bending, cutting and embedding of deformed bar reinforcement completely according to the details from The design for new parapet.
Quality of reinforcement B500B.</t>
  </si>
  <si>
    <t>Procurement, bending, cutting and embedding of mesh reinforcement completely according to the details for covers for installation pos. 2.50.03.
Quality of reinforcement B500B.</t>
  </si>
  <si>
    <t>TOTAL FOR POS. 2.60.</t>
  </si>
  <si>
    <t xml:space="preserve">METALLIC WORKS </t>
  </si>
  <si>
    <t xml:space="preserve">Procurement of material, workmanship in the workshop , ACP, transport and mounting of the new two-sided protective fence on the span part of the bridge. The mounting of these barriers is executed by welding to the fence of the walkway. </t>
  </si>
  <si>
    <t>Procurement, making in the workshop, ACP, transport and mounting of steel gullies vertical elements Ø101.6mm length 48.4 cm. This position of works comprises also the workmanship and mounting of the protective steel caps of the gutters. The works on the superstructure are not included in this position of works (see Pos.2.140).</t>
  </si>
  <si>
    <r>
      <t>Procurement of material, workmanship in the workshop , ACP, transport and mounting of the</t>
    </r>
    <r>
      <rPr>
        <sz val="10"/>
        <color indexed="10"/>
        <rFont val="Arial"/>
        <family val="2"/>
      </rPr>
      <t xml:space="preserve"> </t>
    </r>
    <r>
      <rPr>
        <sz val="10"/>
        <rFont val="Arial"/>
        <family val="2"/>
        <charset val="238"/>
      </rPr>
      <t xml:space="preserve">protective barriers on the bridge. The mounting of these barriers is executed by welding to the fence of the walkway. </t>
    </r>
  </si>
  <si>
    <t xml:space="preserve">Procurement of material, workmanship in the workshop, ACP and embedding of pipes  Ø30mm , length 27cm for dewatering of installation canals. These small tubules are placed in the previously prepared  holes and after the execution of waterproofing of the installation canals. This position of works comprises also a drilling of holes for pipes  Ø35mm , as well as the making and mounting of  caps for pipes and protective meshes. </t>
  </si>
  <si>
    <t>The estimated quantity depends on the choice of the producer. The anker bolts are included in the price.</t>
  </si>
  <si>
    <t>TOTAL FOR POS. 2.70.</t>
  </si>
  <si>
    <t>It is impossible to ascertain how much of the construction has an insufficient protective layer. Concrete restoration is anticipated on all visible surfaces.</t>
  </si>
  <si>
    <t xml:space="preserve">WORKS ON REHABILITATION OF CONCRETE SURFACES </t>
  </si>
  <si>
    <t xml:space="preserve">Rehabilitation of the protective layer of concrete . The position of damage is presented in The imaging of damages  - mark B.1. It is forseen rehabilitation of the protective layer of concrete on all visible surfaces of the bridge, applying a special mortar for fine profiling with a minimum thickness of 2 mm. This position of works comprises the procurement, transport and embedding of reparative material. </t>
  </si>
  <si>
    <t xml:space="preserve">Rehabilitation of segregated concrete zones. The position of damages is presented in The imaging of damages - mark B.2. This position comprises the procurement , transport and embedding of the reparative material. </t>
  </si>
  <si>
    <t xml:space="preserve">Rehabilitation of mechanical damages of concrete. The damage positions are presented in The imaging of damages - mark B.3. This position comprises the procurement, transport and embedding of the reparative material. </t>
  </si>
  <si>
    <t>Rehabilitation of degraded concrete zones deeper than 5cm. The position of damages is presented in The imaging of damages  - mark B.4. This position of works comprises the procurement , transport and embedding of reparative material.</t>
  </si>
  <si>
    <t>Rehabilitation of degraded concrete zones from  0,5cm-5cm. The position of damage is presented in The imaging of damages - mark B.5. This position of works comprises the procurement , transport and embedding of reparative material.</t>
  </si>
  <si>
    <t>Rehabilitation of surface degradations of concrete to  0,5cm. The position of damage is presented in The imaging of damages - mark B.6. This position of works comprises the procurement , transport and embedding of reparative material.</t>
  </si>
  <si>
    <t>Rehabilitation of the zone of extension of concreting. The position of damage is presented in The imaging of damages - mark B.7. and B.8. This position of works comprises the procurement , transport and embedding of reparative material.</t>
  </si>
  <si>
    <t>Rehabilitation of calcified concrete zones. The position of damage is presented in The imaging of damages - mark B.9. and B.10. This position of works comprises the procurement , transport and embedding of reparative material.</t>
  </si>
  <si>
    <t>Rehabilitation  (injecting-grouting) of fissures to 3mm. The position of damage is presented in The imaging of damages - mark B.11. and B.13. This position of works comprises the procurement , transport and embedding of reparative material.</t>
  </si>
  <si>
    <t>Rehabilitation of fissures/cracks bigger than 3mm. The position of damage is presented in The imaging of damages - mark B.12. and B.14. This position of works comprises the procurement , transport and embedding of reparative material.</t>
  </si>
  <si>
    <t>Rehabilitation of mesh fissures. The position of damage is presented in The imaging of damages - mark B.15. and B.16. This position of works comprises the procurement , transport and embedding of reparative material.</t>
  </si>
  <si>
    <t>Rehabilitation of badly executed local repairs of concrete . The position of damage is presented in The imaging of damages - mark B.17. and P.4. This position of works comprises the procurement , transport and embedding of reparative material.</t>
  </si>
  <si>
    <t xml:space="preserve">Rehabilitation of the places of anchoring of the preloading cables . The position of damage is presented in The imaging of damages - mark P.3. This position of works comprises the procurements , transport  and embedding of reparatory material. </t>
  </si>
  <si>
    <t xml:space="preserve">Applying of the protective layer of concrete on all the visible surfaces  with previous preparation of concrete surface by abrasive methods. The paint for the applying of protective coating  should be determined in agreement with The supervising  body and The investor . The position of works comprises the procurement of materials  , transport and applying. Recommendation: SikaGard 680s or coating of similar or better characteristics.  </t>
  </si>
  <si>
    <t xml:space="preserve">making of new sloping layer in the installation canals of reparative mortar in the thicknesses from 0,6 to 1 cm. This position comprises  the procurement , transport  and embedding of reparative material. </t>
  </si>
  <si>
    <t xml:space="preserve">Rehabilitation of internal surfaces of the installation canals and making of the layer for slopes by reparative materials. This position comprises the procurement , transport and embedding of reparative material as well as the temporary local displacement of the installations. </t>
  </si>
  <si>
    <t>Rehabilitation of the upper surface of the sloping layer below the existing waterproofing and vertical walls of the basin of crushed stone surfacing by reparative materials as a preparation of surfaces for the applying of the new insulation on the basis of  MMA. This position of works comprises the procurement , transport and embedding of reparative material.</t>
  </si>
  <si>
    <t>Covered with the position 2.80.01.</t>
  </si>
  <si>
    <t>Unknown state of the area on the entire length of the channel. Presumably 25% of the area on which the waterproofing is installed</t>
  </si>
  <si>
    <t>The bottom of the canal is made with the slope by the original design, so making of new sloping layer is not needed.</t>
  </si>
  <si>
    <t>TOTAL FOR POS. 2.80.</t>
  </si>
  <si>
    <t xml:space="preserve">WORKS ON ANTI-CORRSION PROTECTION FOR STEEL </t>
  </si>
  <si>
    <t xml:space="preserve">ACP reinforcement on the places damages concrete surfaces. The position of damage is presented in The imaging of damages - mark A.1. and A.2. This position of works comprises the procurement , transport and embedding of reparative material. </t>
  </si>
  <si>
    <t xml:space="preserve">ACP of wires/cables/ribbed pipes for preloading. The position of damage is presented in The imaging of damages - mark P.1. and P.2. This position comprises the procurement , transport and embedding of reparative material.  </t>
  </si>
  <si>
    <r>
      <t xml:space="preserve">Anti-corrosion protection of other steel elements is included  within the positions of works under  </t>
    </r>
    <r>
      <rPr>
        <b/>
        <sz val="10"/>
        <rFont val="Arial"/>
        <family val="2"/>
        <charset val="238"/>
      </rPr>
      <t xml:space="preserve">Pos.70. Metallic works. </t>
    </r>
  </si>
  <si>
    <t>Unit of measurement is m2 of surface area of damaged reinforcement</t>
  </si>
  <si>
    <t>TOTAL FOR POS. 2.90.</t>
  </si>
  <si>
    <t>WORKS ON THE WATERPROOFING</t>
  </si>
  <si>
    <t>Making of new waterproofing of RC deck on the basis of MMA. The waterproofing is executed on the entire bridge length in full profile  with the special details  of workmanship in the zone of gutter vertical elements, as well as on the vertical surfaces of crushed stone layer of basin.  The position of works comprises the procurement, transport and embedding of waterproofing material. Rehabilitation of the upper surface of roadway RC slab and vertical walls of of the crushed stone basin is given separately in the position of works  Pos.2.80.14. The works on the superstructure are not included in  this position of works  (see Pos.2.140).</t>
  </si>
  <si>
    <t xml:space="preserve">Making of new waterproofing for installation canals on the basis of MMA. The waterproofing is executed on the entire length of the installation canals in a full profile with special workmanship detail in the zone of aligning surfaces of prefabricated RC cover plates. this position comprises the procurement , transport and embedding of waterproofing  material , as well as the temporary displacement of installations. </t>
  </si>
  <si>
    <t xml:space="preserve">Making of the waterproofing coating of walking surfaces of the walkways. The coating is executed also over the prefabricated RC cover plates for the installation canals. This position of works comprises the procurement, transport, preparation of surfaces  and embedding of waterproofing material with the prior cleaning of the surface by abrasive methods.
</t>
  </si>
  <si>
    <r>
      <t xml:space="preserve">Protection of waterproofing from damages when installing ballast (crushed stone). Procurement, </t>
    </r>
    <r>
      <rPr>
        <sz val="10"/>
        <rFont val="Arial"/>
        <family val="2"/>
      </rPr>
      <t xml:space="preserve">cutting </t>
    </r>
    <r>
      <rPr>
        <sz val="10"/>
        <rFont val="Arial"/>
        <family val="2"/>
        <charset val="238"/>
      </rPr>
      <t>and placement of panels of extruded polystyrene (styrofoam) 20mm thick.
Calculation per m2 of surface protected by new waterproofing of the RC deck.</t>
    </r>
  </si>
  <si>
    <t>TOTAL FOR POS. 2.100.</t>
  </si>
  <si>
    <t>EXPANSION JOINTS, POINTING AND BEARINGS</t>
  </si>
  <si>
    <t xml:space="preserve">Embedding of waterproof dilatation couplers. </t>
  </si>
  <si>
    <t xml:space="preserve">Cleaning and sealing of spaces. This position comprises the cleaning, chiselling and opening of joints up to the depth of  5 cm and a permanent sealing of joints  by elastic mass.  </t>
  </si>
  <si>
    <t xml:space="preserve">Replacement of existing bearings . </t>
  </si>
  <si>
    <t>There are no classic bearings on the bridge</t>
  </si>
  <si>
    <t>TOTAL FOR POS. 2.110.</t>
  </si>
  <si>
    <t xml:space="preserve">DEWATERING </t>
  </si>
  <si>
    <t xml:space="preserve">Completely according to: Book 3 - Hydro technical design. </t>
  </si>
  <si>
    <t>TOTAL FOR POS. 2.120.</t>
  </si>
  <si>
    <t xml:space="preserve">INSTALLLATIONS AND POWEER SUPPLY GRID ON THE BRIDGE </t>
  </si>
  <si>
    <t xml:space="preserve">Procurement , transport and embedding of sand as the base / protection of the installations . Sand is embedded in two layers - the first layer 5cm thick as the base ( below) and the second layer 5 cm thick as the protection of the installations  (above). The total thickness of sand is 10cm. This position comprises the temporary local removal of the installations. </t>
  </si>
  <si>
    <t xml:space="preserve">Dismantling and repeated mounting of the existing cable for the grounding  of the power grid overhead contact line (OCL) column on the link with a rail. The bounding cable is joined to the rail by welding. </t>
  </si>
  <si>
    <t>Securing the workplace from the influence of voltage in the contact network. Immediately after switching off the current which is done by the ZICG, the expert team of the Contractor performs the grounding of the return circuit line on both sides of the bridge with the grounding rods.
Calculation by m' of total dismantled track.</t>
  </si>
  <si>
    <t xml:space="preserve">Removal of sand/gravel from the installation channels, and then  the cleaning of canals by compressed air. The average thickness of sand/crushed stone that is being removed is 10cm. This position of works comprises also the transport of removed material to the landfill, and the temporary local displacement of the installations. </t>
  </si>
  <si>
    <t xml:space="preserve">Making of grout below the overhead contact line (OCL) column. The aligning size of steel panel on the joint of pylon for power grid is  60x60cm. This position comprises the procurement , transport  and embedding of the material for grouting. </t>
  </si>
  <si>
    <t>Replacement of bad/embedding of missing anchors bolts M30 of a necessary length on the joint of overhead contact line (OCL) column and RC cantilever. The position of these works comprises the procurement, transport and embedding of anchor bolts. 
NOTE: The work is carried out with the switching off of the voltage in the power supply grid.</t>
  </si>
  <si>
    <t>There are no columns of the contact network on the bridge</t>
  </si>
  <si>
    <t>TOTAL FOR POS. 2.130.</t>
  </si>
  <si>
    <t xml:space="preserve">WORKS ON THE SUPERSTRUCTURE FOR THE PURPOSES OF REHABILITATION OF THE BRIDGE </t>
  </si>
  <si>
    <r>
      <t>PROCUREMENT OF NEW IMPREGNATED BEECH SLEEPERS OF SIZE 16 x 26 x 260 cm.</t>
    </r>
    <r>
      <rPr>
        <sz val="10"/>
        <rFont val="Arial"/>
        <family val="2"/>
      </rPr>
      <t xml:space="preserve"> 
This position comprise the procurement and delivery to the construction site of new rail track sleepers according to  EN13145 of size16 x 26 x 260cm.
Calculation and payment per piece of delivered sleepers. </t>
    </r>
  </si>
  <si>
    <r>
      <t xml:space="preserve">PROCUREMENT OF NEW FASTENING ACCESSORY TYPE  "K" FOR A WOODEN  SLEEPER, DRIVING AND SAFETY RAILS  49E1 .
</t>
    </r>
    <r>
      <rPr>
        <sz val="10"/>
        <rFont val="Arial"/>
        <family val="2"/>
      </rPr>
      <t>This position comprises the procurement and delivery to the construction site of the complete new fastening accessory type  "K" for wooden sleepers and rails  49E1. 
One set contains: processed ribbed washer plate - 2 pieces, tirfon - 8 pcs, twofold elastic ring washer - 12 pieces, bolt of  "T" shape together with a nut - 4 pieces, fastening plate  - 4 pcs, rubber insert - 2 pcs.
The calculation and payment by a set of delivered fastening accessory per sleeper.</t>
    </r>
  </si>
  <si>
    <r>
      <t xml:space="preserve">PROCUREMENT, EXTERNAL TRANSPORT AND UNLOADING OF CRUSHED STONE OF LIMESTONE ORIGIN. 
</t>
    </r>
    <r>
      <rPr>
        <sz val="10"/>
        <rFont val="Arial"/>
        <family val="2"/>
      </rPr>
      <t xml:space="preserve">This position comprises the procurement, external transport and unloading on the place of embedding of crushed stone in Fed trolleys, with grain-size according to the standard for reception and delivery of crushed stone for the surfacing of railway lines. 
The calculation and payment for  m3 of delivered crushed stone. </t>
    </r>
  </si>
  <si>
    <r>
      <t>PROCUREMENT OF SETS FOR THE WELDING OF RAIL TRACK IN LRT OF  49E1 RAILS.</t>
    </r>
    <r>
      <rPr>
        <sz val="10"/>
        <rFont val="Arial"/>
        <family val="2"/>
      </rPr>
      <t xml:space="preserve"> 
This position comprises the procurement of all the necessary material for the making of welds   on rail track made of 49E1 rails in LRT.
The calculation and payment by a set. </t>
    </r>
  </si>
  <si>
    <r>
      <t xml:space="preserve">PROCUREMENT OF UTENSILS AGAINST THE  LONGITUDINAL RAIL DISPLACEMENTS . 
</t>
    </r>
    <r>
      <rPr>
        <sz val="10"/>
        <rFont val="Arial"/>
        <family val="2"/>
      </rPr>
      <t>This position comprises the procurement and delivery of the utensils to the building site. 
The calculation and payment by a piece of delivered utensils.</t>
    </r>
  </si>
  <si>
    <t xml:space="preserve">for wooden sleepers </t>
  </si>
  <si>
    <r>
      <t xml:space="preserve">PROCUREMENT OF THE UTENSILS AGAINST THE LATERAL RAIL TRACK DISPLACEMENT. 
</t>
    </r>
    <r>
      <rPr>
        <sz val="10"/>
        <rFont val="Arial"/>
        <family val="2"/>
      </rPr>
      <t xml:space="preserve">This position comprises the procurement and delivery of utensils on the building site..
The calculation and payment by a piece of delivered utensils. </t>
    </r>
  </si>
  <si>
    <r>
      <t xml:space="preserve">UNLOADING OF IMPREGNATD WOODEN SLEEPERS OF SIZE  16 x 26 x 260 cm. 
</t>
    </r>
    <r>
      <rPr>
        <sz val="10"/>
        <rFont val="Arial"/>
        <family val="2"/>
      </rPr>
      <t xml:space="preserve">This position comprises the unloading of sleepers from trolleys, transfer to the construction site landfill and arrangement. 
The calculation and payment per piece of unloaded sleepers. </t>
    </r>
  </si>
  <si>
    <r>
      <t xml:space="preserve">UNLOADING OF TIGHTENING ACCESSORY TYPE „K“.  </t>
    </r>
    <r>
      <rPr>
        <sz val="10"/>
        <rFont val="Arial"/>
        <family val="2"/>
      </rPr>
      <t xml:space="preserve">This position comprises the unloading of rail track fastening accessory from trolleys with the transfer and arraigning in the construction site storeroom.  
The calculation and payment per ton of unloaded accessory. </t>
    </r>
  </si>
  <si>
    <r>
      <t xml:space="preserve">UNLOADING OF UTENSILS AGAINST LONGITUDINAL RAIL DISPLACEMENTS. 
</t>
    </r>
    <r>
      <rPr>
        <sz val="10"/>
        <rFont val="Arial"/>
        <family val="2"/>
      </rPr>
      <t>This position comprises an unloading of the utensils against a longitudinal rail displacement.
The calculation and payment by a piece of unloaded utensils..</t>
    </r>
  </si>
  <si>
    <r>
      <t xml:space="preserve">UNLOADING OF DEVICES AGAINST LATERAL TRACK RAIL DIPLACEMENTS. 
</t>
    </r>
    <r>
      <rPr>
        <sz val="10"/>
        <rFont val="Arial"/>
        <family val="2"/>
      </rPr>
      <t xml:space="preserve">This position comprises an unloading of the utensils. 
The calculation and payment by a piece of unloaded utensils. </t>
    </r>
  </si>
  <si>
    <r>
      <t xml:space="preserve">DISMANTLING OF THE EXISTING RAIL TRACK. 
</t>
    </r>
    <r>
      <rPr>
        <sz val="10"/>
        <rFont val="Arial"/>
        <family val="2"/>
      </rPr>
      <t xml:space="preserve">This position comprises  a dismantling of the existing rail track, as well as the dismantling of the safety rails, with loading, transport to 10 km , unloading, dismantling and arranging by type and serviceability level. 
The calculation and payment by a km of dismantled rail track. </t>
    </r>
  </si>
  <si>
    <r>
      <t xml:space="preserve">REMOVAL OF THE EXISTING CRUSHED STONE SURFACING LAYER.  
</t>
    </r>
    <r>
      <rPr>
        <sz val="10"/>
        <rFont val="Arial"/>
        <family val="2"/>
      </rPr>
      <t xml:space="preserve">This position comprises the complete cleaning and removal of the existing crushed stone surfacing layer with all accompanying works, below the rail track mesh on the bridge, to the existing railway slab of the bridge, with loading, transport to 10 km and unloading on the landfill. 
The calculation and payment by  m3 of removed surfacing. </t>
    </r>
  </si>
  <si>
    <r>
      <t xml:space="preserve">MOUNTING AND LAYING OF RAIL TRACK OF RAILS TYPE  49E1 ON WOODEN SLEEPERS. 
</t>
    </r>
    <r>
      <rPr>
        <sz val="10"/>
        <rFont val="Arial"/>
        <family val="2"/>
      </rPr>
      <t xml:space="preserve">This position comprises the mounting and laying of rail track in front of and behind the bridge, on wooden sleepers, with the fastening accessory type  "K".
The calculation and payment by a km of the installed rail track.  </t>
    </r>
  </si>
  <si>
    <r>
      <t xml:space="preserve">MOUNTING AND LAYING OF THE RAIL TRACK OF RAILS TYPE  49E1 ON WOODEN SLEEPERS ON THE BRIDGE. 
</t>
    </r>
    <r>
      <rPr>
        <sz val="10"/>
        <rFont val="Arial"/>
        <family val="2"/>
      </rPr>
      <t>This position comprises the mounting an laying of rail track on the bridge , on wooden sleepers, by a fastening accessory type  "K".
The calculation and payment by a km of mounted and installed rail track. .</t>
    </r>
  </si>
  <si>
    <r>
      <t xml:space="preserve">MECHANICAL ADJUSTMENT AND DYNAMIC STABILIZING OF RAIL TRACK OF RAILS TYPE  49E1. </t>
    </r>
    <r>
      <rPr>
        <sz val="10"/>
        <rFont val="Arial"/>
        <family val="2"/>
      </rPr>
      <t xml:space="preserve">This position comprises the embedding of crushed stone in the rail track, raising of the rail track on the finished road level with a necessary camber and extensions in curvatures and under-compacting, mechanical regulating of the rail track by a direction and finished road level, fastening by proper accessory  of rails type  49E1 with setting of the ballast prism (surfacing layer) and maintenance to the handover.  
The calculation and payment by a km of finally regulated rail track settled in the  designed position. </t>
    </r>
  </si>
  <si>
    <r>
      <t xml:space="preserve">WELDING OF RAIL TRACK OF RAILS TYPE  49E1 IN LRT BY AT PROCESS . 
</t>
    </r>
    <r>
      <rPr>
        <sz val="10"/>
        <rFont val="Arial"/>
        <family val="2"/>
      </rPr>
      <t>This position comprises the welding of the rail track of rails type  49E1 in LRT by AT process, with the processing of welds and provisions of attests of the quality of welds.   The calculation and payment by a weld.</t>
    </r>
  </si>
  <si>
    <r>
      <t xml:space="preserve">RELEASE OF STRESS IN RAILS TYPE  49E1 WITH A FINAL WELDING. 
</t>
    </r>
    <r>
      <rPr>
        <sz val="10"/>
        <rFont val="Arial"/>
        <family val="2"/>
      </rPr>
      <t xml:space="preserve">This position comprises the release of stress in the rails with a final welding according to The rulebook  of the superstructure  maintenance  on the rail tracks.
The calculation and payment by a km of released rail track. </t>
    </r>
  </si>
  <si>
    <r>
      <t xml:space="preserve">EMBEDDING OF THE UTENSILS AGAINST A LONGITUDINAL RAIL DISPLACEMENT  (MATHEE). 
</t>
    </r>
    <r>
      <rPr>
        <sz val="10"/>
        <rFont val="Arial"/>
        <family val="2"/>
      </rPr>
      <t>This position comprises the embedding of utensils against a longitudinal rail displacement.                       
The calculation and payment by a piece of the utensils.</t>
    </r>
  </si>
  <si>
    <r>
      <t xml:space="preserve">EMBEDDING OF UTENSILS AGAINST LATERAL RAIL DISPLACEMENT. 
</t>
    </r>
    <r>
      <rPr>
        <sz val="10"/>
        <rFont val="Arial"/>
        <family val="2"/>
      </rPr>
      <t xml:space="preserve">This position comprises the embedding of utensils against lateral rail displacements.
The calculation and payment by a piece of utensils. </t>
    </r>
  </si>
  <si>
    <r>
      <rPr>
        <b/>
        <sz val="10"/>
        <rFont val="Arial"/>
        <family val="2"/>
      </rPr>
      <t>ADDITIONAL WORKS ON THE BRIDGE SUPERSTRUCTURE FOR THE EMBEDDING OF NEW WATERPROOFING, NEW GUTTER ELEMENTS AN DNEW BRIDGE DILATATIONS.</t>
    </r>
    <r>
      <rPr>
        <sz val="10"/>
        <rFont val="Arial"/>
        <family val="2"/>
        <charset val="238"/>
      </rPr>
      <t xml:space="preserve"> 
This position comprises the necessary  additional works on the bridge superstructure , such as:
- cutting of the existing rail track in sections of 22,50 m, where a length on the embankment of </t>
    </r>
    <r>
      <rPr>
        <sz val="10"/>
        <color indexed="10"/>
        <rFont val="Arial"/>
        <family val="2"/>
      </rPr>
      <t>10</t>
    </r>
    <r>
      <rPr>
        <sz val="10"/>
        <rFont val="Arial"/>
        <family val="2"/>
        <charset val="238"/>
      </rPr>
      <t xml:space="preserve">,00m from the abutments ,in front of an behind the bridge, is taken into account;                        
- dismantling of rail tracks in segments , with a temporary removal; 
- temporary mounting of the rail track , with drilling of rails , mounting of fastening links and necessary track accessory;
- dismantling of rail content before welding of rails; 
This position comprises the procurement , transport and embedding of used elements  for rails type 49E1. On complete consists of : link with rail type  49E1 for a joint   - 2 pcs. bolt for joints M24 x 400 for one joint - 2 pcs. hexagonal nut for bolts for links  M24 for one joint - 2 pcs. twofold elastic ring washer  (Grower ring)  - 2 pcs.
The calculation and payment by a piece of joint. </t>
    </r>
  </si>
  <si>
    <t>pcs.</t>
  </si>
  <si>
    <t>weld</t>
  </si>
  <si>
    <t>complete</t>
  </si>
  <si>
    <t>TOTAL FOR POS. 2.140.</t>
  </si>
  <si>
    <t xml:space="preserve">OTHER WORKS </t>
  </si>
  <si>
    <t>Price covered by the position 2.150.01</t>
  </si>
  <si>
    <t>According to the contractor's design.</t>
  </si>
  <si>
    <t xml:space="preserve">Embedding of steel panels for link of the fence of walkway. The steel panels are jointed to the structure  by the anchor bolts  M12, length 15cm, 4 pcs.. This position comprises the procurement of materials, workmanship, transport and mounting. </t>
  </si>
  <si>
    <t xml:space="preserve">Embedding of anchor bolts HST-R M12, lenght 15cm for link of of steel panels of the fence of walkway and concreete of the walkaway path console (4 pcs per plate). This position comprises the procurement of materials, transport drilling of holes Ø13mm and embedding of anchor bolts.  </t>
  </si>
  <si>
    <t>Making of new drip cap on the cantilevers of columns of electrification by "cutting grips" the concrete console.</t>
  </si>
  <si>
    <t>There is no cantilevers of electrified columns on the bridge</t>
  </si>
  <si>
    <t>Creation of a support during the execution of works for the insurance of the construction works zone.</t>
  </si>
  <si>
    <t>TOTAL FOR POS. 2.150.</t>
  </si>
  <si>
    <t xml:space="preserve">CONSULTING SERVICES </t>
  </si>
  <si>
    <t>Creating As - Built Design (part of the Facility Maintenance Project)</t>
  </si>
  <si>
    <t xml:space="preserve">Commission for the technical accept of the facility. </t>
  </si>
  <si>
    <t>TOTAL FOR POS. 2.160.</t>
  </si>
  <si>
    <t>TOTAL FOR ALL THE WORKS</t>
  </si>
  <si>
    <t>The designer's supervision during the execution of works on the rehabilitation. Consulting services for the main project's modifications and supplements and the occasional presence on the facility to control the key positions of the works. The scope of engagement defines the Employer's Supervision according to real needs.</t>
  </si>
  <si>
    <t>The bridge does not have a prestressing system</t>
  </si>
  <si>
    <t>There are no joints on the bridge</t>
  </si>
  <si>
    <t>Unknown state of the sloping layer. Presumably 25% of the area on which the waterproofing is installed</t>
  </si>
  <si>
    <t>Procurement, making in the workshop, ACP, transport and mounting of two-sided pedestrian path fence on the span part of the bridge. The mounting of the fence is done by welding to the previously mounted steel plates (pos.2.150.03./poz.2.150.4). In this position of the work is included procurement of transport and installation of bolts M20 qu. 8.8 for the connection of the segments of the fence.</t>
  </si>
  <si>
    <t>No installation of barriers are foreseen.</t>
  </si>
  <si>
    <t xml:space="preserve">Controlled demolition of concrete of  of pedestrian paths (with the retaining of the existing reinforcement) and dismantling of the existing railing in the edge zone for the purpose of installation new cornice. The demolition is executed in the width of  30cm and the depth of ~8cm. The position of works comprises also the removal of non-bonded parts of concretein the lateral side  of the existing cornice  by abrasive methods, as well as the disposal of material on a landfill. </t>
  </si>
  <si>
    <r>
      <rPr>
        <b/>
        <sz val="10"/>
        <rFont val="Arial"/>
        <family val="2"/>
        <charset val="238"/>
      </rPr>
      <t>Scaffolding and formwork:</t>
    </r>
    <r>
      <rPr>
        <sz val="10"/>
        <rFont val="Arial"/>
        <family val="2"/>
        <charset val="238"/>
      </rPr>
      <t xml:space="preserve">
Scaffolding and formworks are not paid separately. The value of scaffolding and formwork is comprised by corresponding positions of works  (through the unit prices ).</t>
    </r>
  </si>
  <si>
    <t xml:space="preserve">Procurement of material, workmanship in the workshop, AKZ, transport and embedding of cover plates for the installation canals of corrugated sheet metal on the places of passing of dilatation couplers. This position of works comprises also the drilling of holes , procurement and embedding of anchor bolts for the fastening of corrugated sheet metal. </t>
  </si>
  <si>
    <t xml:space="preserve">Making of the closed dewatering system on the bridge, consisting of  the gutter horizontal elements, vertical elements by the columns, collectors and separators.  </t>
  </si>
  <si>
    <t>THE ESTIMATE OF WORKS 
Bridge no. 41 at km 332+539.76</t>
  </si>
  <si>
    <t>P.S.*</t>
  </si>
  <si>
    <r>
      <rPr>
        <b/>
        <sz val="12"/>
        <rFont val="Arial"/>
        <family val="2"/>
      </rPr>
      <t>NOTES:</t>
    </r>
    <r>
      <rPr>
        <sz val="12"/>
        <rFont val="Arial"/>
        <family val="2"/>
        <charset val="238"/>
      </rPr>
      <t xml:space="preserve">
- All  works mentioned in the estimate are executed completely according to the </t>
    </r>
    <r>
      <rPr>
        <b/>
        <sz val="12"/>
        <rFont val="Arial"/>
        <family val="2"/>
      </rPr>
      <t>Graphic documentation</t>
    </r>
    <r>
      <rPr>
        <sz val="12"/>
        <rFont val="Arial"/>
        <family val="2"/>
        <charset val="238"/>
      </rPr>
      <t xml:space="preserve"> from the Design , as well as the </t>
    </r>
    <r>
      <rPr>
        <b/>
        <sz val="12"/>
        <rFont val="Arial"/>
        <family val="2"/>
      </rPr>
      <t>Technical specifications</t>
    </r>
    <r>
      <rPr>
        <sz val="12"/>
        <rFont val="Arial"/>
        <family val="2"/>
        <charset val="238"/>
      </rPr>
      <t xml:space="preserve"> for the execution of works given in the Design.
- Quantities  Pos. 2.80. The works on the rehabilitation of concrete surfaces  are given according to the </t>
    </r>
    <r>
      <rPr>
        <i/>
        <sz val="12"/>
        <rFont val="Arial"/>
        <family val="2"/>
      </rPr>
      <t>Report on the state of the bridge from 2015.</t>
    </r>
  </si>
  <si>
    <t>* P.S - To be paid as per Sub-Clause 13.5 - Provisional Sums</t>
  </si>
  <si>
    <r>
      <t xml:space="preserve">The Investor's supervision during the execution of works on the rehabilitation.  </t>
    </r>
    <r>
      <rPr>
        <sz val="10"/>
        <color rgb="FFFF0000"/>
        <rFont val="Arial"/>
        <family val="2"/>
      </rPr>
      <t>(N/A FIDIC Engineer defined in the Appendix to Tender)</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</si>
</sst>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 _Д_и_н_."/>
  </numFmts>
  <fonts count="30">
    <font>
      <sz val="10"/>
      <name val="Arial CE"/>
      <charset val="238"/>
    </font>
    <font>
      <b/>
      <sz val="10"/>
      <name val="Arial CE"/>
      <charset val="238"/>
    </font>
    <font>
      <b/>
      <sz val="10"/>
      <name val="Arial CE"/>
      <family val="2"/>
      <charset val="238"/>
    </font>
    <font>
      <sz val="8"/>
      <name val="Arial CE"/>
      <charset val="238"/>
    </font>
    <font>
      <sz val="10"/>
      <name val="Arial CE"/>
      <family val="2"/>
      <charset val="238"/>
    </font>
    <font>
      <sz val="10"/>
      <name val="Arial"/>
      <family val="2"/>
      <charset val="238"/>
    </font>
    <font>
      <b/>
      <sz val="12"/>
      <name val="Arial CE"/>
      <family val="2"/>
      <charset val="238"/>
    </font>
    <font>
      <b/>
      <sz val="10"/>
      <name val="Arial"/>
      <family val="2"/>
      <charset val="238"/>
    </font>
    <font>
      <sz val="12"/>
      <name val="Arial"/>
      <family val="2"/>
      <charset val="238"/>
    </font>
    <font>
      <b/>
      <sz val="11"/>
      <name val="Arial"/>
      <family val="2"/>
      <charset val="238"/>
    </font>
    <font>
      <b/>
      <sz val="12"/>
      <name val="Arial"/>
      <family val="2"/>
      <charset val="238"/>
    </font>
    <font>
      <sz val="12"/>
      <name val="Arial CE"/>
      <family val="2"/>
      <charset val="238"/>
    </font>
    <font>
      <vertAlign val="superscript"/>
      <sz val="10"/>
      <name val="Arial"/>
      <family val="2"/>
      <charset val="238"/>
    </font>
    <font>
      <b/>
      <sz val="14"/>
      <name val="Arial"/>
      <family val="2"/>
    </font>
    <font>
      <b/>
      <sz val="10"/>
      <name val="Arial CE"/>
    </font>
    <font>
      <sz val="10"/>
      <name val="Arial"/>
      <family val="2"/>
    </font>
    <font>
      <b/>
      <sz val="10"/>
      <name val="Arial"/>
      <family val="2"/>
    </font>
    <font>
      <vertAlign val="superscript"/>
      <sz val="10"/>
      <name val="Arial"/>
      <family val="2"/>
    </font>
    <font>
      <sz val="10"/>
      <color rgb="FFFF0000"/>
      <name val="Arial"/>
      <family val="2"/>
      <charset val="238"/>
    </font>
    <font>
      <sz val="11"/>
      <color theme="1"/>
      <name val="Calibri"/>
      <family val="2"/>
      <scheme val="minor"/>
    </font>
    <font>
      <sz val="10"/>
      <color theme="1"/>
      <name val="Arial"/>
      <family val="2"/>
    </font>
    <font>
      <sz val="11"/>
      <color theme="1"/>
      <name val="Arial"/>
      <family val="2"/>
    </font>
    <font>
      <sz val="10"/>
      <color indexed="10"/>
      <name val="Arial"/>
      <family val="2"/>
    </font>
    <font>
      <b/>
      <sz val="12"/>
      <name val="Arial"/>
      <family val="2"/>
    </font>
    <font>
      <i/>
      <sz val="12"/>
      <name val="Arial"/>
      <family val="2"/>
    </font>
    <font>
      <sz val="10"/>
      <color rgb="FF0000FF"/>
      <name val="Arial"/>
      <family val="2"/>
      <charset val="238"/>
    </font>
    <font>
      <sz val="12"/>
      <name val="Arial"/>
      <family val="2"/>
    </font>
    <font>
      <sz val="12"/>
      <color rgb="FF0000FF"/>
      <name val="Arial"/>
      <family val="2"/>
      <charset val="238"/>
    </font>
    <font>
      <sz val="10"/>
      <color rgb="FFFF0000"/>
      <name val="Arial"/>
      <family val="2"/>
    </font>
    <font>
      <strike/>
      <sz val="10"/>
      <name val="Arial"/>
      <family val="2"/>
      <charset val="238"/>
    </font>
  </fonts>
  <fills count="6">
    <fill>
      <patternFill patternType="none"/>
    </fill>
    <fill>
      <patternFill patternType="gray125"/>
    </fill>
    <fill>
      <patternFill patternType="solid">
        <fgColor indexed="43"/>
        <bgColor indexed="64"/>
      </patternFill>
    </fill>
    <fill>
      <patternFill patternType="solid">
        <fgColor theme="0" tint="-0.249977111117893"/>
        <bgColor indexed="64"/>
      </patternFill>
    </fill>
    <fill>
      <patternFill patternType="solid">
        <fgColor theme="0"/>
        <bgColor indexed="64"/>
      </patternFill>
    </fill>
    <fill>
      <patternFill patternType="solid">
        <fgColor rgb="FFCCFF99"/>
        <bgColor indexed="64"/>
      </patternFill>
    </fill>
  </fills>
  <borders count="61">
    <border>
      <left/>
      <right/>
      <top/>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19" fillId="0" borderId="0"/>
  </cellStyleXfs>
  <cellXfs count="214">
    <xf numFmtId="0" fontId="0" fillId="0" borderId="0" xfId="0"/>
    <xf numFmtId="0" fontId="4" fillId="0" borderId="0" xfId="0" applyFont="1"/>
    <xf numFmtId="0" fontId="4" fillId="0" borderId="0" xfId="0" applyFont="1" applyAlignment="1">
      <alignment horizontal="right"/>
    </xf>
    <xf numFmtId="0" fontId="2" fillId="0" borderId="0" xfId="0" applyFont="1" applyAlignment="1">
      <alignment horizontal="center" vertical="center" wrapText="1"/>
    </xf>
    <xf numFmtId="0" fontId="5" fillId="0" borderId="0" xfId="0" applyFont="1"/>
    <xf numFmtId="0" fontId="5" fillId="0" borderId="0" xfId="0" applyFont="1" applyAlignment="1">
      <alignment horizontal="right"/>
    </xf>
    <xf numFmtId="2" fontId="11" fillId="0" borderId="0" xfId="0" applyNumberFormat="1" applyFont="1" applyAlignment="1">
      <alignment horizontal="center" vertical="center"/>
    </xf>
    <xf numFmtId="2" fontId="8" fillId="0" borderId="0" xfId="0" applyNumberFormat="1" applyFont="1" applyAlignment="1">
      <alignment horizontal="center" vertical="center"/>
    </xf>
    <xf numFmtId="165" fontId="11" fillId="0" borderId="0" xfId="0" applyNumberFormat="1" applyFont="1" applyAlignment="1">
      <alignment horizontal="center" vertical="center" wrapText="1"/>
    </xf>
    <xf numFmtId="165" fontId="8" fillId="0" borderId="0" xfId="0" applyNumberFormat="1" applyFont="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165" fontId="10" fillId="0" borderId="5" xfId="0" applyNumberFormat="1" applyFont="1" applyBorder="1" applyAlignment="1">
      <alignment horizontal="center" vertical="center" wrapText="1"/>
    </xf>
    <xf numFmtId="165" fontId="10" fillId="0" borderId="5" xfId="0" applyNumberFormat="1" applyFont="1" applyFill="1" applyBorder="1" applyAlignment="1">
      <alignment horizontal="center" vertical="center" wrapText="1"/>
    </xf>
    <xf numFmtId="165" fontId="10" fillId="0" borderId="6" xfId="0" applyNumberFormat="1" applyFont="1" applyBorder="1" applyAlignment="1">
      <alignment horizontal="center" vertical="center" wrapText="1"/>
    </xf>
    <xf numFmtId="0" fontId="7" fillId="0" borderId="7" xfId="0" applyFont="1" applyFill="1" applyBorder="1" applyAlignment="1">
      <alignment horizontal="center" vertical="center"/>
    </xf>
    <xf numFmtId="49" fontId="9" fillId="3" borderId="8" xfId="0" applyNumberFormat="1" applyFont="1" applyFill="1" applyBorder="1" applyAlignment="1">
      <alignment horizontal="center" vertical="center"/>
    </xf>
    <xf numFmtId="49" fontId="5" fillId="3" borderId="9" xfId="0" applyNumberFormat="1" applyFont="1" applyFill="1" applyBorder="1" applyAlignment="1">
      <alignment horizontal="center" vertical="top"/>
    </xf>
    <xf numFmtId="0" fontId="18" fillId="3" borderId="9" xfId="0" applyFont="1" applyFill="1" applyBorder="1"/>
    <xf numFmtId="0" fontId="5" fillId="0" borderId="10" xfId="0" applyFont="1" applyFill="1" applyBorder="1" applyAlignment="1">
      <alignment horizontal="left" vertical="center" wrapText="1"/>
    </xf>
    <xf numFmtId="0" fontId="5" fillId="0" borderId="10" xfId="0" applyFont="1" applyFill="1" applyBorder="1" applyAlignment="1">
      <alignment horizontal="center" vertical="center"/>
    </xf>
    <xf numFmtId="2" fontId="5" fillId="0" borderId="10" xfId="0" applyNumberFormat="1" applyFont="1" applyBorder="1" applyAlignment="1">
      <alignment horizontal="center" vertical="center"/>
    </xf>
    <xf numFmtId="165" fontId="5" fillId="0" borderId="11" xfId="0" applyNumberFormat="1" applyFont="1" applyBorder="1" applyAlignment="1">
      <alignment horizontal="center" vertical="center" wrapText="1"/>
    </xf>
    <xf numFmtId="0" fontId="5" fillId="0" borderId="12" xfId="0" applyFont="1" applyFill="1" applyBorder="1" applyAlignment="1">
      <alignment horizontal="center" vertical="center"/>
    </xf>
    <xf numFmtId="2" fontId="5" fillId="0" borderId="12" xfId="0" applyNumberFormat="1" applyFont="1" applyBorder="1" applyAlignment="1">
      <alignment horizontal="center" vertical="center"/>
    </xf>
    <xf numFmtId="2" fontId="5" fillId="0" borderId="13" xfId="0" applyNumberFormat="1" applyFont="1" applyBorder="1" applyAlignment="1">
      <alignment horizontal="center" vertical="center"/>
    </xf>
    <xf numFmtId="165" fontId="5" fillId="0" borderId="14" xfId="0" applyNumberFormat="1" applyFont="1" applyBorder="1" applyAlignment="1">
      <alignment horizontal="center" vertical="center" wrapText="1"/>
    </xf>
    <xf numFmtId="49" fontId="7" fillId="0" borderId="17" xfId="0" applyNumberFormat="1" applyFont="1" applyFill="1" applyBorder="1" applyAlignment="1">
      <alignment horizontal="center" vertical="center" wrapText="1"/>
    </xf>
    <xf numFmtId="0" fontId="5" fillId="0" borderId="17" xfId="0" applyFont="1" applyFill="1" applyBorder="1" applyAlignment="1">
      <alignment horizontal="left" vertical="top" wrapText="1"/>
    </xf>
    <xf numFmtId="0" fontId="5" fillId="0" borderId="17" xfId="0" applyFont="1" applyFill="1" applyBorder="1" applyAlignment="1">
      <alignment horizontal="center" vertical="center"/>
    </xf>
    <xf numFmtId="2" fontId="5" fillId="0" borderId="17" xfId="0" applyNumberFormat="1" applyFont="1" applyBorder="1" applyAlignment="1">
      <alignment horizontal="center" vertical="center"/>
    </xf>
    <xf numFmtId="165" fontId="5" fillId="0" borderId="18" xfId="0" applyNumberFormat="1" applyFont="1" applyBorder="1" applyAlignment="1">
      <alignment horizontal="center" vertical="center" wrapText="1"/>
    </xf>
    <xf numFmtId="0" fontId="5" fillId="0" borderId="12" xfId="0" applyFont="1" applyFill="1" applyBorder="1" applyAlignment="1">
      <alignment horizontal="left" vertical="center" wrapText="1"/>
    </xf>
    <xf numFmtId="49" fontId="7" fillId="0" borderId="20" xfId="0" applyNumberFormat="1" applyFont="1" applyFill="1" applyBorder="1" applyAlignment="1">
      <alignment horizontal="center" vertical="center" wrapText="1"/>
    </xf>
    <xf numFmtId="0" fontId="5" fillId="0" borderId="21" xfId="0" applyFont="1" applyFill="1" applyBorder="1" applyAlignment="1">
      <alignment horizontal="left" vertical="center" wrapText="1"/>
    </xf>
    <xf numFmtId="0" fontId="5" fillId="0" borderId="21" xfId="0" applyFont="1" applyFill="1" applyBorder="1" applyAlignment="1">
      <alignment horizontal="center" vertical="center"/>
    </xf>
    <xf numFmtId="165" fontId="5" fillId="0" borderId="22" xfId="0" applyNumberFormat="1" applyFont="1" applyBorder="1" applyAlignment="1">
      <alignment horizontal="center" vertical="center" wrapText="1"/>
    </xf>
    <xf numFmtId="49" fontId="7" fillId="0" borderId="24" xfId="0" applyNumberFormat="1" applyFont="1" applyFill="1" applyBorder="1" applyAlignment="1">
      <alignment horizontal="center" vertical="center" wrapText="1"/>
    </xf>
    <xf numFmtId="0" fontId="5" fillId="0" borderId="25" xfId="0" applyFont="1" applyFill="1" applyBorder="1" applyAlignment="1">
      <alignment horizontal="left" vertical="center" wrapText="1"/>
    </xf>
    <xf numFmtId="0" fontId="5" fillId="0" borderId="25" xfId="0" applyFont="1" applyFill="1" applyBorder="1" applyAlignment="1">
      <alignment horizontal="center" vertical="center"/>
    </xf>
    <xf numFmtId="2" fontId="5" fillId="0" borderId="25" xfId="0" applyNumberFormat="1" applyFont="1" applyBorder="1" applyAlignment="1">
      <alignment horizontal="center" vertical="center"/>
    </xf>
    <xf numFmtId="165" fontId="5" fillId="0" borderId="26" xfId="0" applyNumberFormat="1" applyFont="1" applyBorder="1" applyAlignment="1">
      <alignment horizontal="center" vertical="center" wrapText="1"/>
    </xf>
    <xf numFmtId="0" fontId="7" fillId="0" borderId="0" xfId="0" applyFont="1" applyFill="1" applyBorder="1" applyAlignment="1">
      <alignment horizontal="left" vertical="top" wrapText="1"/>
    </xf>
    <xf numFmtId="0" fontId="7" fillId="0" borderId="0" xfId="0" applyFont="1" applyFill="1" applyAlignment="1">
      <alignment horizontal="left" vertical="top" wrapText="1"/>
    </xf>
    <xf numFmtId="0" fontId="5" fillId="0" borderId="17" xfId="0" applyFont="1" applyFill="1" applyBorder="1" applyAlignment="1">
      <alignment horizontal="left" vertical="center" wrapText="1"/>
    </xf>
    <xf numFmtId="0" fontId="5" fillId="0" borderId="28" xfId="0" applyFont="1" applyFill="1" applyBorder="1" applyAlignment="1">
      <alignment horizontal="left" vertical="top" wrapText="1"/>
    </xf>
    <xf numFmtId="49" fontId="7" fillId="0" borderId="10" xfId="0" applyNumberFormat="1" applyFont="1" applyFill="1" applyBorder="1" applyAlignment="1">
      <alignment horizontal="center" vertical="center" wrapText="1"/>
    </xf>
    <xf numFmtId="0" fontId="5" fillId="0" borderId="10" xfId="0" applyFont="1" applyFill="1" applyBorder="1" applyAlignment="1">
      <alignment horizontal="left" vertical="top" wrapText="1"/>
    </xf>
    <xf numFmtId="0" fontId="7" fillId="0" borderId="0" xfId="0" applyFont="1" applyFill="1" applyAlignment="1">
      <alignment vertical="top" wrapText="1"/>
    </xf>
    <xf numFmtId="0" fontId="7" fillId="0" borderId="0" xfId="0" applyFont="1" applyFill="1" applyBorder="1" applyAlignment="1">
      <alignment vertical="top" wrapText="1"/>
    </xf>
    <xf numFmtId="2" fontId="5" fillId="0" borderId="12" xfId="0" applyNumberFormat="1" applyFont="1" applyFill="1" applyBorder="1" applyAlignment="1">
      <alignment horizontal="center" vertical="center"/>
    </xf>
    <xf numFmtId="165" fontId="5" fillId="4" borderId="11" xfId="0" applyNumberFormat="1" applyFont="1" applyFill="1" applyBorder="1" applyAlignment="1">
      <alignment horizontal="center" vertical="center" wrapText="1"/>
    </xf>
    <xf numFmtId="49" fontId="7" fillId="0" borderId="28" xfId="0" applyNumberFormat="1" applyFont="1" applyFill="1" applyBorder="1" applyAlignment="1">
      <alignment horizontal="center" vertical="center" wrapText="1"/>
    </xf>
    <xf numFmtId="49" fontId="7" fillId="4" borderId="1" xfId="0" applyNumberFormat="1" applyFont="1" applyFill="1" applyBorder="1" applyAlignment="1">
      <alignment horizontal="center" vertical="center" wrapText="1"/>
    </xf>
    <xf numFmtId="0" fontId="7" fillId="4" borderId="0" xfId="0" applyFont="1" applyFill="1" applyBorder="1" applyAlignment="1">
      <alignment vertical="top"/>
    </xf>
    <xf numFmtId="2" fontId="5" fillId="0" borderId="10" xfId="0" applyNumberFormat="1" applyFont="1" applyFill="1" applyBorder="1" applyAlignment="1">
      <alignment horizontal="center" vertical="center"/>
    </xf>
    <xf numFmtId="2" fontId="5" fillId="0" borderId="17" xfId="0" applyNumberFormat="1" applyFont="1" applyFill="1" applyBorder="1" applyAlignment="1">
      <alignment horizontal="center" vertical="center"/>
    </xf>
    <xf numFmtId="2" fontId="5" fillId="0" borderId="13" xfId="0" applyNumberFormat="1" applyFont="1" applyFill="1" applyBorder="1" applyAlignment="1">
      <alignment horizontal="center" vertical="center"/>
    </xf>
    <xf numFmtId="165" fontId="5" fillId="0" borderId="14" xfId="0" applyNumberFormat="1" applyFont="1" applyFill="1" applyBorder="1" applyAlignment="1">
      <alignment horizontal="center" vertical="center" wrapText="1"/>
    </xf>
    <xf numFmtId="2" fontId="5" fillId="0" borderId="21" xfId="0" applyNumberFormat="1" applyFont="1" applyFill="1" applyBorder="1" applyAlignment="1">
      <alignment horizontal="center" vertical="center"/>
    </xf>
    <xf numFmtId="165" fontId="5" fillId="0" borderId="22" xfId="0" applyNumberFormat="1" applyFont="1" applyFill="1" applyBorder="1" applyAlignment="1">
      <alignment horizontal="center" vertical="center" wrapText="1"/>
    </xf>
    <xf numFmtId="0" fontId="15" fillId="0" borderId="25" xfId="0" applyFont="1" applyFill="1" applyBorder="1" applyAlignment="1">
      <alignment horizontal="left" vertical="center" wrapText="1"/>
    </xf>
    <xf numFmtId="0" fontId="4" fillId="0" borderId="0" xfId="0" applyFont="1" applyFill="1"/>
    <xf numFmtId="0" fontId="5" fillId="0" borderId="0" xfId="0" applyFont="1" applyFill="1" applyAlignment="1"/>
    <xf numFmtId="0" fontId="0" fillId="0" borderId="0" xfId="0" applyFill="1" applyAlignment="1"/>
    <xf numFmtId="2" fontId="9" fillId="0" borderId="29" xfId="0" applyNumberFormat="1" applyFont="1" applyFill="1" applyBorder="1" applyAlignment="1">
      <alignment horizontal="right" vertical="center"/>
    </xf>
    <xf numFmtId="0" fontId="4" fillId="0" borderId="0" xfId="0" applyFont="1" applyBorder="1"/>
    <xf numFmtId="0" fontId="4" fillId="0" borderId="0" xfId="0" applyFont="1" applyAlignment="1">
      <alignment vertical="center"/>
    </xf>
    <xf numFmtId="0" fontId="14" fillId="0" borderId="0" xfId="0" applyFont="1" applyFill="1" applyAlignment="1">
      <alignment vertical="top" wrapText="1"/>
    </xf>
    <xf numFmtId="0" fontId="1" fillId="0" borderId="0" xfId="0" applyFont="1" applyBorder="1" applyAlignment="1">
      <alignment vertical="center"/>
    </xf>
    <xf numFmtId="4" fontId="5" fillId="0" borderId="31" xfId="0" applyNumberFormat="1" applyFont="1" applyBorder="1" applyAlignment="1">
      <alignment horizontal="center" vertical="center"/>
    </xf>
    <xf numFmtId="4" fontId="5" fillId="0" borderId="13" xfId="0" applyNumberFormat="1" applyFont="1" applyBorder="1" applyAlignment="1">
      <alignment horizontal="center" vertical="center"/>
    </xf>
    <xf numFmtId="4" fontId="5" fillId="0" borderId="17" xfId="0" applyNumberFormat="1" applyFont="1" applyBorder="1" applyAlignment="1">
      <alignment horizontal="center" vertical="center"/>
    </xf>
    <xf numFmtId="4" fontId="9" fillId="0" borderId="29" xfId="0" applyNumberFormat="1" applyFont="1" applyFill="1" applyBorder="1" applyAlignment="1">
      <alignment horizontal="right" vertical="center"/>
    </xf>
    <xf numFmtId="4" fontId="9" fillId="0" borderId="35" xfId="0" applyNumberFormat="1" applyFont="1" applyBorder="1" applyAlignment="1">
      <alignment horizontal="right" vertical="center"/>
    </xf>
    <xf numFmtId="0" fontId="4" fillId="0" borderId="0" xfId="0" applyFont="1" applyFill="1" applyBorder="1"/>
    <xf numFmtId="0" fontId="1" fillId="0" borderId="0" xfId="0" applyFont="1" applyFill="1" applyBorder="1" applyAlignment="1">
      <alignment vertical="center"/>
    </xf>
    <xf numFmtId="0" fontId="4" fillId="0" borderId="0" xfId="0" applyFont="1" applyFill="1" applyAlignment="1">
      <alignment vertical="center"/>
    </xf>
    <xf numFmtId="0" fontId="7" fillId="0" borderId="0" xfId="0" applyFont="1" applyFill="1" applyBorder="1" applyAlignment="1">
      <alignment vertical="top"/>
    </xf>
    <xf numFmtId="49" fontId="9" fillId="3" borderId="37" xfId="0" applyNumberFormat="1" applyFont="1" applyFill="1" applyBorder="1" applyAlignment="1">
      <alignment horizontal="center" vertical="center"/>
    </xf>
    <xf numFmtId="0" fontId="18" fillId="3" borderId="38" xfId="0" applyFont="1" applyFill="1" applyBorder="1"/>
    <xf numFmtId="2" fontId="5" fillId="0" borderId="25"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12" xfId="0" applyNumberFormat="1" applyFont="1" applyFill="1" applyBorder="1" applyAlignment="1">
      <alignment horizontal="center" vertical="center"/>
    </xf>
    <xf numFmtId="164" fontId="5" fillId="0" borderId="21" xfId="0" applyNumberFormat="1" applyFont="1" applyFill="1" applyBorder="1" applyAlignment="1">
      <alignment horizontal="center" vertical="center"/>
    </xf>
    <xf numFmtId="164" fontId="5" fillId="0" borderId="17" xfId="0" applyNumberFormat="1" applyFont="1" applyFill="1" applyBorder="1" applyAlignment="1">
      <alignment horizontal="center" vertical="center"/>
    </xf>
    <xf numFmtId="0" fontId="16" fillId="0" borderId="25" xfId="0" applyFont="1" applyFill="1" applyBorder="1" applyAlignment="1">
      <alignment horizontal="left" vertical="top" wrapText="1"/>
    </xf>
    <xf numFmtId="0" fontId="5" fillId="0" borderId="25" xfId="0" applyFont="1" applyFill="1" applyBorder="1" applyAlignment="1">
      <alignment horizontal="left" vertical="top" wrapText="1"/>
    </xf>
    <xf numFmtId="49" fontId="7" fillId="0" borderId="25" xfId="0" applyNumberFormat="1" applyFont="1" applyFill="1" applyBorder="1" applyAlignment="1">
      <alignment horizontal="center" vertical="center" wrapText="1"/>
    </xf>
    <xf numFmtId="0" fontId="21" fillId="0" borderId="0" xfId="0" applyFont="1" applyFill="1" applyAlignment="1">
      <alignment vertical="top"/>
    </xf>
    <xf numFmtId="0" fontId="5" fillId="0" borderId="28" xfId="0" applyFont="1" applyFill="1" applyBorder="1" applyAlignment="1">
      <alignment horizontal="center" vertical="center"/>
    </xf>
    <xf numFmtId="165" fontId="5" fillId="0" borderId="6" xfId="0" applyNumberFormat="1" applyFont="1" applyBorder="1" applyAlignment="1">
      <alignment horizontal="center" vertical="center" wrapText="1"/>
    </xf>
    <xf numFmtId="4" fontId="5" fillId="0" borderId="28" xfId="0" applyNumberFormat="1" applyFont="1" applyFill="1" applyBorder="1" applyAlignment="1">
      <alignment horizontal="center" vertical="center"/>
    </xf>
    <xf numFmtId="165" fontId="5" fillId="0" borderId="6" xfId="0" applyNumberFormat="1" applyFont="1" applyFill="1" applyBorder="1" applyAlignment="1">
      <alignment horizontal="center" vertical="center" wrapText="1"/>
    </xf>
    <xf numFmtId="165" fontId="5" fillId="0" borderId="26" xfId="0" applyNumberFormat="1" applyFont="1" applyFill="1" applyBorder="1" applyAlignment="1">
      <alignment horizontal="center" vertical="center" wrapText="1"/>
    </xf>
    <xf numFmtId="49" fontId="7" fillId="0" borderId="30" xfId="0" applyNumberFormat="1" applyFont="1" applyFill="1" applyBorder="1" applyAlignment="1">
      <alignment horizontal="center" vertical="center" wrapText="1"/>
    </xf>
    <xf numFmtId="2" fontId="5" fillId="0" borderId="30" xfId="0" applyNumberFormat="1" applyFont="1" applyFill="1" applyBorder="1" applyAlignment="1">
      <alignment horizontal="center" vertical="center"/>
    </xf>
    <xf numFmtId="0" fontId="7" fillId="0" borderId="27"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57" xfId="0" applyFont="1" applyFill="1" applyBorder="1" applyAlignment="1">
      <alignment horizontal="center" vertical="center"/>
    </xf>
    <xf numFmtId="49" fontId="9" fillId="3" borderId="58" xfId="0" applyNumberFormat="1" applyFont="1" applyFill="1" applyBorder="1" applyAlignment="1">
      <alignment horizontal="center" vertical="center"/>
    </xf>
    <xf numFmtId="0" fontId="5" fillId="4" borderId="10" xfId="0" applyFont="1" applyFill="1" applyBorder="1" applyAlignment="1">
      <alignment horizontal="left" vertical="center" wrapText="1"/>
    </xf>
    <xf numFmtId="0" fontId="5" fillId="4" borderId="12" xfId="0" applyFont="1" applyFill="1" applyBorder="1" applyAlignment="1">
      <alignment horizontal="left" vertical="center" wrapText="1"/>
    </xf>
    <xf numFmtId="0" fontId="5" fillId="4" borderId="25" xfId="0" applyFont="1" applyFill="1" applyBorder="1" applyAlignment="1">
      <alignment horizontal="left" vertical="center" wrapText="1"/>
    </xf>
    <xf numFmtId="0" fontId="15" fillId="4" borderId="25" xfId="0" applyFont="1" applyFill="1" applyBorder="1" applyAlignment="1">
      <alignment horizontal="left" vertical="top" wrapText="1"/>
    </xf>
    <xf numFmtId="0" fontId="5" fillId="4" borderId="21" xfId="0" applyFont="1" applyFill="1" applyBorder="1" applyAlignment="1">
      <alignment horizontal="left" vertical="center" wrapText="1"/>
    </xf>
    <xf numFmtId="0" fontId="5" fillId="4" borderId="30" xfId="0" applyFont="1" applyFill="1" applyBorder="1" applyAlignment="1">
      <alignment horizontal="left" vertical="top" wrapText="1"/>
    </xf>
    <xf numFmtId="0" fontId="5" fillId="0" borderId="30" xfId="0" applyFont="1" applyFill="1" applyBorder="1" applyAlignment="1">
      <alignment horizontal="left" vertical="top" wrapText="1"/>
    </xf>
    <xf numFmtId="0" fontId="5" fillId="4" borderId="30" xfId="0" applyFont="1" applyFill="1" applyBorder="1" applyAlignment="1">
      <alignment horizontal="left" vertical="center" wrapText="1"/>
    </xf>
    <xf numFmtId="0" fontId="15" fillId="0" borderId="10"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16" fillId="0" borderId="12" xfId="0" applyFont="1" applyFill="1" applyBorder="1" applyAlignment="1">
      <alignment horizontal="left" vertical="top" wrapText="1"/>
    </xf>
    <xf numFmtId="0" fontId="16" fillId="0" borderId="25" xfId="1" applyFont="1" applyFill="1" applyBorder="1" applyAlignment="1">
      <alignment horizontal="left" vertical="top" wrapText="1"/>
    </xf>
    <xf numFmtId="0" fontId="15" fillId="0" borderId="30" xfId="0" applyFont="1" applyFill="1" applyBorder="1" applyAlignment="1">
      <alignment horizontal="left" vertical="top" wrapText="1"/>
    </xf>
    <xf numFmtId="4" fontId="9" fillId="0" borderId="35" xfId="0" applyNumberFormat="1" applyFont="1" applyFill="1" applyBorder="1" applyAlignment="1">
      <alignment horizontal="right" vertical="center"/>
    </xf>
    <xf numFmtId="0" fontId="15" fillId="0" borderId="12" xfId="0" applyFont="1" applyFill="1" applyBorder="1" applyAlignment="1">
      <alignment horizontal="left" vertical="center" wrapText="1"/>
    </xf>
    <xf numFmtId="4" fontId="9" fillId="0" borderId="29" xfId="0" applyNumberFormat="1" applyFont="1" applyBorder="1" applyAlignment="1">
      <alignment horizontal="right" vertical="center"/>
    </xf>
    <xf numFmtId="0" fontId="15" fillId="0" borderId="25" xfId="0" applyFont="1" applyFill="1" applyBorder="1" applyAlignment="1">
      <alignment horizontal="center" vertical="center"/>
    </xf>
    <xf numFmtId="0" fontId="15" fillId="0" borderId="30" xfId="0" applyFont="1" applyFill="1" applyBorder="1" applyAlignment="1">
      <alignment horizontal="center" vertical="center"/>
    </xf>
    <xf numFmtId="4" fontId="20" fillId="0" borderId="25" xfId="0" applyNumberFormat="1" applyFont="1" applyFill="1" applyBorder="1" applyAlignment="1">
      <alignment horizontal="center" vertical="center"/>
    </xf>
    <xf numFmtId="4" fontId="15" fillId="0" borderId="33" xfId="0" applyNumberFormat="1" applyFont="1" applyFill="1" applyBorder="1" applyAlignment="1">
      <alignment horizontal="center" vertical="center"/>
    </xf>
    <xf numFmtId="4" fontId="15" fillId="0" borderId="59" xfId="0" applyNumberFormat="1" applyFont="1" applyFill="1" applyBorder="1" applyAlignment="1">
      <alignment horizontal="center" vertical="center"/>
    </xf>
    <xf numFmtId="49" fontId="7" fillId="0" borderId="25"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xf>
    <xf numFmtId="2" fontId="5" fillId="0" borderId="31" xfId="0" applyNumberFormat="1" applyFont="1" applyBorder="1" applyAlignment="1">
      <alignment horizontal="center" vertical="center"/>
    </xf>
    <xf numFmtId="0" fontId="5" fillId="4" borderId="0" xfId="0" applyFont="1" applyFill="1"/>
    <xf numFmtId="0" fontId="5" fillId="4" borderId="0" xfId="0" applyFont="1" applyFill="1" applyAlignment="1">
      <alignment horizontal="right"/>
    </xf>
    <xf numFmtId="2" fontId="8" fillId="4" borderId="0" xfId="0" applyNumberFormat="1" applyFont="1" applyFill="1" applyAlignment="1">
      <alignment horizontal="center" vertical="center"/>
    </xf>
    <xf numFmtId="165" fontId="8" fillId="4" borderId="0" xfId="0" applyNumberFormat="1" applyFont="1" applyFill="1" applyAlignment="1">
      <alignment horizontal="center" vertical="center" wrapText="1"/>
    </xf>
    <xf numFmtId="0" fontId="4" fillId="4" borderId="0" xfId="0" applyFont="1" applyFill="1"/>
    <xf numFmtId="0" fontId="5" fillId="0" borderId="0" xfId="0" applyFont="1" applyFill="1" applyBorder="1" applyAlignment="1"/>
    <xf numFmtId="0" fontId="14" fillId="0" borderId="0" xfId="0" applyFont="1" applyFill="1" applyBorder="1" applyAlignment="1">
      <alignment vertical="top" wrapText="1"/>
    </xf>
    <xf numFmtId="49" fontId="7" fillId="0" borderId="23" xfId="0" applyNumberFormat="1" applyFont="1" applyFill="1" applyBorder="1" applyAlignment="1">
      <alignment horizontal="center" vertical="center"/>
    </xf>
    <xf numFmtId="0" fontId="20" fillId="0" borderId="26" xfId="0" applyFont="1" applyFill="1" applyBorder="1" applyAlignment="1">
      <alignment horizontal="left" vertical="top"/>
    </xf>
    <xf numFmtId="49" fontId="7" fillId="0" borderId="57" xfId="0" applyNumberFormat="1" applyFont="1" applyFill="1" applyBorder="1" applyAlignment="1">
      <alignment horizontal="center" vertical="center"/>
    </xf>
    <xf numFmtId="0" fontId="20" fillId="0" borderId="60" xfId="0" applyFont="1" applyFill="1" applyBorder="1" applyAlignment="1">
      <alignment horizontal="left" vertical="top"/>
    </xf>
    <xf numFmtId="0" fontId="6" fillId="4" borderId="15" xfId="0" applyFont="1" applyFill="1" applyBorder="1" applyAlignment="1">
      <alignment horizontal="centerContinuous"/>
    </xf>
    <xf numFmtId="0" fontId="6" fillId="4" borderId="0" xfId="0" applyFont="1" applyFill="1" applyBorder="1" applyAlignment="1">
      <alignment horizontal="centerContinuous"/>
    </xf>
    <xf numFmtId="0" fontId="4" fillId="4" borderId="0" xfId="0" applyFont="1" applyFill="1" applyBorder="1" applyAlignment="1">
      <alignment horizontal="centerContinuous"/>
    </xf>
    <xf numFmtId="0" fontId="4" fillId="4" borderId="0" xfId="0" applyFont="1" applyFill="1" applyBorder="1" applyAlignment="1">
      <alignment horizontal="right"/>
    </xf>
    <xf numFmtId="2" fontId="11" fillId="4" borderId="0" xfId="0" applyNumberFormat="1" applyFont="1" applyFill="1" applyBorder="1" applyAlignment="1">
      <alignment horizontal="center" vertical="center"/>
    </xf>
    <xf numFmtId="165" fontId="11" fillId="4" borderId="16" xfId="0" applyNumberFormat="1" applyFont="1" applyFill="1" applyBorder="1" applyAlignment="1">
      <alignment horizontal="center" vertical="center" wrapText="1"/>
    </xf>
    <xf numFmtId="4" fontId="5" fillId="5" borderId="32" xfId="0" applyNumberFormat="1" applyFont="1" applyFill="1" applyBorder="1" applyAlignment="1">
      <alignment horizontal="center" vertical="center"/>
    </xf>
    <xf numFmtId="4" fontId="5" fillId="5" borderId="33" xfId="0" applyNumberFormat="1" applyFont="1" applyFill="1" applyBorder="1" applyAlignment="1">
      <alignment horizontal="center" vertical="center"/>
    </xf>
    <xf numFmtId="4" fontId="5" fillId="5" borderId="34" xfId="0" applyNumberFormat="1" applyFont="1" applyFill="1" applyBorder="1" applyAlignment="1">
      <alignment horizontal="center" vertical="center"/>
    </xf>
    <xf numFmtId="2" fontId="5" fillId="5" borderId="10" xfId="0" applyNumberFormat="1" applyFont="1" applyFill="1" applyBorder="1" applyAlignment="1">
      <alignment horizontal="center" vertical="center"/>
    </xf>
    <xf numFmtId="2" fontId="5" fillId="5" borderId="12" xfId="0" applyNumberFormat="1" applyFont="1" applyFill="1" applyBorder="1" applyAlignment="1">
      <alignment horizontal="center" vertical="center"/>
    </xf>
    <xf numFmtId="2" fontId="5" fillId="5" borderId="21" xfId="0" applyNumberFormat="1" applyFont="1" applyFill="1" applyBorder="1" applyAlignment="1">
      <alignment horizontal="center" vertical="center"/>
    </xf>
    <xf numFmtId="2" fontId="5" fillId="5" borderId="17" xfId="0" applyNumberFormat="1" applyFont="1" applyFill="1" applyBorder="1" applyAlignment="1">
      <alignment horizontal="center" vertical="center"/>
    </xf>
    <xf numFmtId="2" fontId="5" fillId="5" borderId="25" xfId="0" applyNumberFormat="1" applyFont="1" applyFill="1" applyBorder="1" applyAlignment="1">
      <alignment horizontal="center" vertical="center"/>
    </xf>
    <xf numFmtId="2" fontId="5" fillId="5" borderId="28" xfId="0" applyNumberFormat="1" applyFont="1" applyFill="1" applyBorder="1" applyAlignment="1">
      <alignment horizontal="center" vertical="center"/>
    </xf>
    <xf numFmtId="4" fontId="20" fillId="5" borderId="25" xfId="0" applyNumberFormat="1" applyFont="1" applyFill="1" applyBorder="1" applyAlignment="1">
      <alignment horizontal="center" vertical="center"/>
    </xf>
    <xf numFmtId="4" fontId="20" fillId="5" borderId="30" xfId="0" applyNumberFormat="1" applyFont="1" applyFill="1" applyBorder="1" applyAlignment="1">
      <alignment horizontal="center" vertical="center"/>
    </xf>
    <xf numFmtId="4" fontId="5" fillId="5" borderId="13" xfId="0" applyNumberFormat="1" applyFont="1" applyFill="1" applyBorder="1" applyAlignment="1">
      <alignment horizontal="center" vertical="center"/>
    </xf>
    <xf numFmtId="165" fontId="25" fillId="0" borderId="11" xfId="0" applyNumberFormat="1" applyFont="1" applyBorder="1" applyAlignment="1">
      <alignment horizontal="center" vertical="center" wrapText="1"/>
    </xf>
    <xf numFmtId="165" fontId="25" fillId="0" borderId="18" xfId="0" applyNumberFormat="1" applyFont="1" applyBorder="1" applyAlignment="1">
      <alignment horizontal="center" vertical="center" wrapText="1"/>
    </xf>
    <xf numFmtId="0" fontId="27" fillId="0" borderId="0" xfId="0" applyFont="1"/>
    <xf numFmtId="4" fontId="29" fillId="0" borderId="13" xfId="0" applyNumberFormat="1" applyFont="1" applyBorder="1" applyAlignment="1">
      <alignment horizontal="center" vertical="center"/>
    </xf>
    <xf numFmtId="0" fontId="9" fillId="0" borderId="43" xfId="0" applyFont="1" applyBorder="1" applyAlignment="1">
      <alignment horizontal="right" vertical="center"/>
    </xf>
    <xf numFmtId="0" fontId="9" fillId="0" borderId="44" xfId="0" applyFont="1" applyBorder="1" applyAlignment="1">
      <alignment horizontal="right" vertical="center"/>
    </xf>
    <xf numFmtId="0" fontId="9" fillId="0" borderId="29" xfId="0" applyFont="1" applyBorder="1" applyAlignment="1">
      <alignment horizontal="right" vertical="center"/>
    </xf>
    <xf numFmtId="0" fontId="9" fillId="3" borderId="39" xfId="0" applyFont="1" applyFill="1" applyBorder="1" applyAlignment="1">
      <alignment horizontal="left" vertical="center" wrapText="1"/>
    </xf>
    <xf numFmtId="0" fontId="9" fillId="3" borderId="40" xfId="0" applyFont="1" applyFill="1" applyBorder="1" applyAlignment="1">
      <alignment horizontal="left" vertical="center" wrapText="1"/>
    </xf>
    <xf numFmtId="0" fontId="9" fillId="3" borderId="41" xfId="0" applyFont="1" applyFill="1" applyBorder="1" applyAlignment="1">
      <alignment horizontal="left" vertical="center" wrapText="1"/>
    </xf>
    <xf numFmtId="0" fontId="26" fillId="0" borderId="0" xfId="0" applyFont="1" applyAlignment="1">
      <alignment horizontal="left" wrapText="1"/>
    </xf>
    <xf numFmtId="0" fontId="8" fillId="0" borderId="0" xfId="0" applyFont="1" applyAlignment="1">
      <alignment horizontal="left"/>
    </xf>
    <xf numFmtId="0" fontId="9" fillId="2" borderId="48" xfId="0" applyFont="1" applyFill="1" applyBorder="1" applyAlignment="1">
      <alignment horizontal="center" vertical="center" wrapText="1"/>
    </xf>
    <xf numFmtId="0" fontId="9" fillId="2" borderId="30" xfId="0" applyFont="1" applyFill="1" applyBorder="1" applyAlignment="1">
      <alignment horizontal="center" vertical="center" wrapText="1"/>
    </xf>
    <xf numFmtId="165" fontId="9" fillId="2" borderId="49" xfId="0" applyNumberFormat="1" applyFont="1" applyFill="1" applyBorder="1" applyAlignment="1">
      <alignment horizontal="center" vertical="center" wrapText="1"/>
    </xf>
    <xf numFmtId="165" fontId="9" fillId="2" borderId="50" xfId="0" applyNumberFormat="1" applyFont="1" applyFill="1" applyBorder="1" applyAlignment="1">
      <alignment horizontal="center" vertical="center" wrapText="1"/>
    </xf>
    <xf numFmtId="0" fontId="7" fillId="0" borderId="34"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46" xfId="0" applyFont="1" applyFill="1" applyBorder="1" applyAlignment="1">
      <alignment horizontal="center" vertical="center"/>
    </xf>
    <xf numFmtId="0" fontId="5" fillId="0" borderId="34" xfId="0" applyFont="1" applyFill="1" applyBorder="1" applyAlignment="1">
      <alignment horizontal="left" vertical="center" wrapText="1"/>
    </xf>
    <xf numFmtId="0" fontId="5" fillId="0" borderId="45" xfId="0" applyFont="1" applyFill="1" applyBorder="1" applyAlignment="1">
      <alignment horizontal="left" vertical="center" wrapText="1"/>
    </xf>
    <xf numFmtId="0" fontId="5" fillId="0" borderId="46" xfId="0" applyFont="1" applyFill="1" applyBorder="1" applyAlignment="1">
      <alignment horizontal="left" vertical="center" wrapText="1"/>
    </xf>
    <xf numFmtId="0" fontId="9" fillId="0" borderId="31" xfId="0" applyFont="1" applyFill="1" applyBorder="1" applyAlignment="1">
      <alignment horizontal="center" vertical="center"/>
    </xf>
    <xf numFmtId="0" fontId="9" fillId="0" borderId="55" xfId="0" applyFont="1" applyFill="1" applyBorder="1" applyAlignment="1">
      <alignment horizontal="center" vertical="center"/>
    </xf>
    <xf numFmtId="0" fontId="9" fillId="0" borderId="56" xfId="0" applyFont="1" applyFill="1" applyBorder="1" applyAlignment="1">
      <alignment horizontal="center" vertical="center"/>
    </xf>
    <xf numFmtId="0" fontId="4" fillId="0" borderId="0" xfId="0" applyFont="1" applyFill="1" applyAlignment="1">
      <alignment horizontal="center" vertical="center"/>
    </xf>
    <xf numFmtId="0" fontId="13" fillId="2" borderId="47" xfId="0" applyFont="1" applyFill="1" applyBorder="1" applyAlignment="1">
      <alignment horizontal="center" vertical="center" wrapText="1"/>
    </xf>
    <xf numFmtId="0" fontId="13" fillId="2" borderId="53" xfId="0" applyFont="1" applyFill="1" applyBorder="1" applyAlignment="1">
      <alignment horizontal="center" vertical="center"/>
    </xf>
    <xf numFmtId="0" fontId="13" fillId="2" borderId="54" xfId="0" applyFont="1" applyFill="1" applyBorder="1" applyAlignment="1">
      <alignment horizontal="center" vertical="center"/>
    </xf>
    <xf numFmtId="0" fontId="13" fillId="2" borderId="15"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16" xfId="0" applyFont="1" applyFill="1" applyBorder="1" applyAlignment="1">
      <alignment horizontal="center" vertical="center"/>
    </xf>
    <xf numFmtId="0" fontId="13" fillId="2" borderId="51" xfId="0" applyFont="1" applyFill="1" applyBorder="1" applyAlignment="1">
      <alignment horizontal="center" vertical="center"/>
    </xf>
    <xf numFmtId="0" fontId="13" fillId="2" borderId="52" xfId="0" applyFont="1" applyFill="1" applyBorder="1" applyAlignment="1">
      <alignment horizontal="center" vertical="center"/>
    </xf>
    <xf numFmtId="0" fontId="13" fillId="2" borderId="36" xfId="0" applyFont="1" applyFill="1" applyBorder="1" applyAlignment="1">
      <alignment horizontal="center" vertical="center"/>
    </xf>
    <xf numFmtId="4" fontId="9" fillId="2" borderId="48" xfId="0" applyNumberFormat="1" applyFont="1" applyFill="1" applyBorder="1" applyAlignment="1">
      <alignment horizontal="center" vertical="center" wrapText="1"/>
    </xf>
    <xf numFmtId="4" fontId="9" fillId="2" borderId="17" xfId="0" applyNumberFormat="1" applyFont="1" applyFill="1" applyBorder="1" applyAlignment="1">
      <alignment horizontal="center" vertical="center" wrapText="1"/>
    </xf>
    <xf numFmtId="0" fontId="9" fillId="0" borderId="43" xfId="0" applyFont="1" applyFill="1" applyBorder="1" applyAlignment="1">
      <alignment horizontal="right" vertical="center"/>
    </xf>
    <xf numFmtId="0" fontId="9" fillId="0" borderId="44" xfId="0" applyFont="1" applyFill="1" applyBorder="1" applyAlignment="1">
      <alignment horizontal="right" vertical="center"/>
    </xf>
    <xf numFmtId="0" fontId="9" fillId="0" borderId="29" xfId="0" applyFont="1" applyFill="1" applyBorder="1" applyAlignment="1">
      <alignment horizontal="right" vertical="center"/>
    </xf>
    <xf numFmtId="2" fontId="9" fillId="2" borderId="48" xfId="0" applyNumberFormat="1" applyFont="1" applyFill="1" applyBorder="1" applyAlignment="1">
      <alignment horizontal="center" vertical="center" wrapText="1"/>
    </xf>
    <xf numFmtId="2" fontId="9" fillId="2" borderId="30" xfId="0" applyNumberFormat="1" applyFont="1" applyFill="1" applyBorder="1" applyAlignment="1">
      <alignment horizontal="center" vertical="center" wrapText="1"/>
    </xf>
    <xf numFmtId="0" fontId="7" fillId="0" borderId="31" xfId="0" applyFont="1" applyFill="1" applyBorder="1" applyAlignment="1">
      <alignment horizontal="center" vertical="center"/>
    </xf>
    <xf numFmtId="0" fontId="7" fillId="0" borderId="55" xfId="0" applyFont="1" applyFill="1" applyBorder="1" applyAlignment="1">
      <alignment horizontal="center" vertical="center"/>
    </xf>
    <xf numFmtId="0" fontId="7" fillId="0" borderId="56" xfId="0" applyFont="1" applyFill="1" applyBorder="1" applyAlignment="1">
      <alignment horizontal="center" vertical="center"/>
    </xf>
    <xf numFmtId="0" fontId="9" fillId="0" borderId="51" xfId="0" applyFont="1" applyBorder="1" applyAlignment="1">
      <alignment horizontal="right" vertical="center"/>
    </xf>
    <xf numFmtId="0" fontId="9" fillId="0" borderId="52" xfId="0" applyFont="1" applyBorder="1" applyAlignment="1">
      <alignment horizontal="right" vertical="center"/>
    </xf>
    <xf numFmtId="0" fontId="9" fillId="0" borderId="36" xfId="0" applyFont="1" applyBorder="1" applyAlignment="1">
      <alignment horizontal="right" vertical="center"/>
    </xf>
    <xf numFmtId="0" fontId="9" fillId="2" borderId="42"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2" borderId="15" xfId="0" applyFont="1" applyFill="1" applyBorder="1" applyAlignment="1">
      <alignment horizontal="center" vertical="center" wrapText="1"/>
    </xf>
    <xf numFmtId="49" fontId="7" fillId="0" borderId="23"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20" fillId="0" borderId="60" xfId="0" applyFont="1" applyFill="1" applyBorder="1" applyAlignment="1">
      <alignment horizontal="left" vertical="top"/>
    </xf>
    <xf numFmtId="0" fontId="20" fillId="0" borderId="14" xfId="0" applyFont="1" applyFill="1" applyBorder="1" applyAlignment="1">
      <alignment horizontal="left" vertical="top"/>
    </xf>
  </cellXfs>
  <cellStyles count="2">
    <cellStyle name="Normal" xfId="0" builtinId="0"/>
    <cellStyle name="Normal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pc\mreza\Mes%20documents\PONTSUSP\AQUITAINE\ATOUT%20varien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
      <sheetName val="Md'O"/>
      <sheetName val="EDTL"/>
      <sheetName val="BOQ"/>
      <sheetName val="SOM"/>
      <sheetName val="SomB"/>
      <sheetName val="check"/>
      <sheetName val="SD"/>
      <sheetName val="Matl"/>
      <sheetName val="varientes"/>
      <sheetName val="DIFF"/>
      <sheetName val="Module2"/>
    </sheetNames>
    <sheetDataSet>
      <sheetData sheetId="0">
        <row r="4">
          <cell r="E4">
            <v>29.4</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59"/>
  <sheetViews>
    <sheetView tabSelected="1" zoomScaleNormal="100" zoomScaleSheetLayoutView="85" workbookViewId="0">
      <selection sqref="A1:H4"/>
    </sheetView>
  </sheetViews>
  <sheetFormatPr defaultColWidth="9.109375" defaultRowHeight="15.05"/>
  <cols>
    <col min="1" max="2" width="9.6640625" style="1" customWidth="1"/>
    <col min="3" max="3" width="44" style="1" customWidth="1"/>
    <col min="4" max="4" width="9" style="1" customWidth="1"/>
    <col min="5" max="5" width="11.44140625" style="2" customWidth="1"/>
    <col min="6" max="6" width="10.5546875" style="6" customWidth="1"/>
    <col min="7" max="7" width="15.44140625" style="6" customWidth="1"/>
    <col min="8" max="8" width="16.88671875" style="8" customWidth="1"/>
    <col min="9" max="9" width="14.6640625" style="1" customWidth="1"/>
    <col min="10" max="16384" width="9.109375" style="1"/>
  </cols>
  <sheetData>
    <row r="1" spans="1:17" ht="12.55">
      <c r="A1" s="183" t="s">
        <v>310</v>
      </c>
      <c r="B1" s="184"/>
      <c r="C1" s="184"/>
      <c r="D1" s="184"/>
      <c r="E1" s="184"/>
      <c r="F1" s="184"/>
      <c r="G1" s="184"/>
      <c r="H1" s="185"/>
    </row>
    <row r="2" spans="1:17" ht="12.55">
      <c r="A2" s="186"/>
      <c r="B2" s="187"/>
      <c r="C2" s="187"/>
      <c r="D2" s="187"/>
      <c r="E2" s="187"/>
      <c r="F2" s="187"/>
      <c r="G2" s="187"/>
      <c r="H2" s="188"/>
    </row>
    <row r="3" spans="1:17" ht="9.1" customHeight="1">
      <c r="A3" s="186"/>
      <c r="B3" s="187"/>
      <c r="C3" s="187"/>
      <c r="D3" s="187"/>
      <c r="E3" s="187"/>
      <c r="F3" s="187"/>
      <c r="G3" s="187"/>
      <c r="H3" s="188"/>
    </row>
    <row r="4" spans="1:17" ht="24.75" customHeight="1" thickBot="1">
      <c r="A4" s="189"/>
      <c r="B4" s="190"/>
      <c r="C4" s="190"/>
      <c r="D4" s="190"/>
      <c r="E4" s="190"/>
      <c r="F4" s="190"/>
      <c r="G4" s="190"/>
      <c r="H4" s="191"/>
    </row>
    <row r="5" spans="1:17" s="132" customFormat="1" ht="15.65" thickBot="1">
      <c r="A5" s="139"/>
      <c r="B5" s="140"/>
      <c r="C5" s="141"/>
      <c r="D5" s="141"/>
      <c r="E5" s="142"/>
      <c r="F5" s="143"/>
      <c r="G5" s="143"/>
      <c r="H5" s="144"/>
    </row>
    <row r="6" spans="1:17" ht="17.25" customHeight="1">
      <c r="A6" s="207" t="s">
        <v>151</v>
      </c>
      <c r="B6" s="205" t="s">
        <v>158</v>
      </c>
      <c r="C6" s="169" t="s">
        <v>152</v>
      </c>
      <c r="D6" s="169" t="s">
        <v>153</v>
      </c>
      <c r="E6" s="169" t="s">
        <v>154</v>
      </c>
      <c r="F6" s="197" t="s">
        <v>155</v>
      </c>
      <c r="G6" s="192" t="s">
        <v>156</v>
      </c>
      <c r="H6" s="171" t="s">
        <v>157</v>
      </c>
    </row>
    <row r="7" spans="1:17" s="3" customFormat="1" ht="32.25" customHeight="1" thickBot="1">
      <c r="A7" s="208"/>
      <c r="B7" s="206"/>
      <c r="C7" s="170"/>
      <c r="D7" s="170"/>
      <c r="E7" s="170"/>
      <c r="F7" s="198"/>
      <c r="G7" s="193"/>
      <c r="H7" s="172"/>
    </row>
    <row r="8" spans="1:17" ht="23.95" customHeight="1" thickBot="1">
      <c r="A8" s="18" t="s">
        <v>7</v>
      </c>
      <c r="B8" s="19"/>
      <c r="C8" s="164" t="s">
        <v>177</v>
      </c>
      <c r="D8" s="165"/>
      <c r="E8" s="165"/>
      <c r="F8" s="165"/>
      <c r="G8" s="165"/>
      <c r="H8" s="166"/>
    </row>
    <row r="9" spans="1:17" ht="25.7" thickTop="1">
      <c r="A9" s="12" t="s">
        <v>8</v>
      </c>
      <c r="B9" s="11" t="s">
        <v>81</v>
      </c>
      <c r="C9" s="21" t="s">
        <v>161</v>
      </c>
      <c r="D9" s="22" t="s">
        <v>159</v>
      </c>
      <c r="E9" s="23">
        <v>1</v>
      </c>
      <c r="F9" s="23"/>
      <c r="G9" s="145"/>
      <c r="H9" s="53"/>
      <c r="I9" s="51"/>
      <c r="J9" s="50"/>
      <c r="K9" s="50"/>
      <c r="L9" s="64"/>
    </row>
    <row r="10" spans="1:17" ht="25.05">
      <c r="A10" s="13" t="s">
        <v>9</v>
      </c>
      <c r="B10" s="10"/>
      <c r="C10" s="34" t="s">
        <v>162</v>
      </c>
      <c r="D10" s="25" t="s">
        <v>159</v>
      </c>
      <c r="E10" s="26">
        <v>1</v>
      </c>
      <c r="F10" s="26"/>
      <c r="G10" s="146"/>
      <c r="H10" s="28"/>
      <c r="I10" s="64"/>
      <c r="J10" s="64"/>
      <c r="K10" s="64"/>
      <c r="L10" s="64"/>
    </row>
    <row r="11" spans="1:17" ht="25.05">
      <c r="A11" s="13" t="s">
        <v>10</v>
      </c>
      <c r="B11" s="10"/>
      <c r="C11" s="34" t="s">
        <v>163</v>
      </c>
      <c r="D11" s="25" t="s">
        <v>159</v>
      </c>
      <c r="E11" s="26">
        <v>1</v>
      </c>
      <c r="F11" s="26"/>
      <c r="G11" s="146"/>
      <c r="H11" s="28"/>
      <c r="I11" s="64"/>
      <c r="J11" s="64"/>
      <c r="K11" s="64"/>
      <c r="L11" s="64"/>
    </row>
    <row r="12" spans="1:17" ht="25.7" thickBot="1">
      <c r="A12" s="17" t="s">
        <v>11</v>
      </c>
      <c r="B12" s="29"/>
      <c r="C12" s="30" t="s">
        <v>164</v>
      </c>
      <c r="D12" s="31" t="s">
        <v>159</v>
      </c>
      <c r="E12" s="32">
        <v>1</v>
      </c>
      <c r="F12" s="32"/>
      <c r="G12" s="147"/>
      <c r="H12" s="33"/>
      <c r="I12" s="64"/>
      <c r="J12" s="64"/>
      <c r="K12" s="64"/>
      <c r="L12" s="64"/>
    </row>
    <row r="13" spans="1:17" ht="24.9" customHeight="1" thickBot="1">
      <c r="A13" s="202" t="s">
        <v>160</v>
      </c>
      <c r="B13" s="203"/>
      <c r="C13" s="203"/>
      <c r="D13" s="203"/>
      <c r="E13" s="203"/>
      <c r="F13" s="204"/>
      <c r="G13" s="76">
        <f>SUM(G9:G12)</f>
        <v>0</v>
      </c>
      <c r="H13" s="16"/>
      <c r="I13" s="64"/>
      <c r="J13" s="64"/>
      <c r="K13" s="64"/>
      <c r="L13" s="64"/>
    </row>
    <row r="14" spans="1:17" ht="23.95" customHeight="1" thickBot="1">
      <c r="A14" s="18" t="s">
        <v>12</v>
      </c>
      <c r="B14" s="19"/>
      <c r="C14" s="164" t="s">
        <v>178</v>
      </c>
      <c r="D14" s="165"/>
      <c r="E14" s="165"/>
      <c r="F14" s="165"/>
      <c r="G14" s="165"/>
      <c r="H14" s="166"/>
      <c r="I14" s="64"/>
      <c r="J14" s="64"/>
      <c r="K14" s="77"/>
      <c r="L14" s="77"/>
      <c r="M14" s="68"/>
      <c r="N14" s="68"/>
      <c r="O14" s="68"/>
      <c r="P14" s="68"/>
      <c r="Q14" s="68"/>
    </row>
    <row r="15" spans="1:17" ht="129" customHeight="1" thickTop="1">
      <c r="A15" s="12" t="s">
        <v>13</v>
      </c>
      <c r="B15" s="11" t="s">
        <v>82</v>
      </c>
      <c r="C15" s="104" t="s">
        <v>306</v>
      </c>
      <c r="D15" s="22" t="s">
        <v>0</v>
      </c>
      <c r="E15" s="57">
        <v>40</v>
      </c>
      <c r="F15" s="148"/>
      <c r="G15" s="27">
        <f t="shared" ref="G15:G23" si="0">E15*F15</f>
        <v>0</v>
      </c>
      <c r="H15" s="24" t="s">
        <v>187</v>
      </c>
      <c r="I15" s="51"/>
      <c r="J15" s="50"/>
      <c r="K15" s="51"/>
      <c r="L15" s="78"/>
      <c r="M15" s="71"/>
      <c r="N15" s="71"/>
      <c r="O15" s="71"/>
      <c r="P15" s="71"/>
      <c r="Q15" s="68"/>
    </row>
    <row r="16" spans="1:17" ht="62.65">
      <c r="A16" s="13" t="s">
        <v>14</v>
      </c>
      <c r="B16" s="10" t="s">
        <v>82</v>
      </c>
      <c r="C16" s="105" t="s">
        <v>165</v>
      </c>
      <c r="D16" s="25" t="s">
        <v>0</v>
      </c>
      <c r="E16" s="52">
        <f>2*5.4</f>
        <v>10.8</v>
      </c>
      <c r="F16" s="149"/>
      <c r="G16" s="27">
        <f>E16*F16</f>
        <v>0</v>
      </c>
      <c r="H16" s="28" t="s">
        <v>174</v>
      </c>
      <c r="I16" s="44"/>
      <c r="J16" s="45"/>
      <c r="K16" s="44"/>
      <c r="L16" s="78"/>
      <c r="M16" s="71"/>
      <c r="N16" s="71"/>
      <c r="O16" s="71"/>
      <c r="P16" s="71"/>
      <c r="Q16" s="68"/>
    </row>
    <row r="17" spans="1:17" ht="117.7" customHeight="1">
      <c r="A17" s="13" t="s">
        <v>15</v>
      </c>
      <c r="B17" s="10" t="s">
        <v>82</v>
      </c>
      <c r="C17" s="105" t="s">
        <v>166</v>
      </c>
      <c r="D17" s="25" t="s">
        <v>0</v>
      </c>
      <c r="E17" s="52">
        <f>2*5.4</f>
        <v>10.8</v>
      </c>
      <c r="F17" s="149"/>
      <c r="G17" s="27">
        <f t="shared" si="0"/>
        <v>0</v>
      </c>
      <c r="H17" s="28"/>
      <c r="I17" s="51"/>
      <c r="J17" s="50"/>
      <c r="K17" s="51"/>
      <c r="L17" s="78"/>
      <c r="M17" s="71"/>
      <c r="N17" s="71"/>
      <c r="O17" s="71"/>
      <c r="P17" s="71"/>
      <c r="Q17" s="68"/>
    </row>
    <row r="18" spans="1:17" ht="90.8" customHeight="1">
      <c r="A18" s="13" t="s">
        <v>16</v>
      </c>
      <c r="B18" s="10" t="s">
        <v>82</v>
      </c>
      <c r="C18" s="34" t="s">
        <v>167</v>
      </c>
      <c r="D18" s="25" t="s">
        <v>5</v>
      </c>
      <c r="E18" s="52">
        <f>4.11*19</f>
        <v>78.09</v>
      </c>
      <c r="F18" s="149"/>
      <c r="G18" s="27">
        <f t="shared" si="0"/>
        <v>0</v>
      </c>
      <c r="H18" s="28"/>
      <c r="I18" s="44"/>
      <c r="J18" s="45"/>
      <c r="K18" s="44"/>
      <c r="L18" s="78"/>
      <c r="M18" s="71"/>
      <c r="N18" s="71"/>
      <c r="O18" s="71"/>
      <c r="P18" s="71"/>
      <c r="Q18" s="68"/>
    </row>
    <row r="19" spans="1:17" ht="62.65">
      <c r="A19" s="13" t="s">
        <v>17</v>
      </c>
      <c r="B19" s="10" t="s">
        <v>82</v>
      </c>
      <c r="C19" s="34" t="s">
        <v>168</v>
      </c>
      <c r="D19" s="25" t="s">
        <v>4</v>
      </c>
      <c r="E19" s="52">
        <v>10</v>
      </c>
      <c r="F19" s="149"/>
      <c r="G19" s="27">
        <f t="shared" si="0"/>
        <v>0</v>
      </c>
      <c r="H19" s="28"/>
      <c r="I19" s="44"/>
      <c r="J19" s="45"/>
      <c r="K19" s="44"/>
      <c r="L19" s="77"/>
      <c r="M19" s="68"/>
      <c r="N19" s="68"/>
      <c r="O19" s="68"/>
      <c r="P19" s="68"/>
      <c r="Q19" s="68"/>
    </row>
    <row r="20" spans="1:17" ht="75.150000000000006">
      <c r="A20" s="13" t="s">
        <v>18</v>
      </c>
      <c r="B20" s="10" t="s">
        <v>83</v>
      </c>
      <c r="C20" s="34" t="s">
        <v>169</v>
      </c>
      <c r="D20" s="25" t="s">
        <v>4</v>
      </c>
      <c r="E20" s="52">
        <v>10</v>
      </c>
      <c r="F20" s="149"/>
      <c r="G20" s="27">
        <f t="shared" si="0"/>
        <v>0</v>
      </c>
      <c r="H20" s="28"/>
      <c r="I20" s="64"/>
      <c r="J20" s="64"/>
      <c r="K20" s="64"/>
      <c r="L20" s="64"/>
    </row>
    <row r="21" spans="1:17" ht="37.6">
      <c r="A21" s="13" t="s">
        <v>19</v>
      </c>
      <c r="B21" s="10" t="s">
        <v>82</v>
      </c>
      <c r="C21" s="106" t="s">
        <v>170</v>
      </c>
      <c r="D21" s="25" t="s">
        <v>4</v>
      </c>
      <c r="E21" s="52">
        <v>80</v>
      </c>
      <c r="F21" s="149"/>
      <c r="G21" s="27">
        <f t="shared" si="0"/>
        <v>0</v>
      </c>
      <c r="H21" s="28"/>
      <c r="I21" s="64"/>
      <c r="J21" s="64"/>
      <c r="K21" s="64"/>
      <c r="L21" s="64"/>
    </row>
    <row r="22" spans="1:17" ht="25.05">
      <c r="A22" s="100" t="s">
        <v>80</v>
      </c>
      <c r="B22" s="10" t="s">
        <v>82</v>
      </c>
      <c r="C22" s="40" t="s">
        <v>171</v>
      </c>
      <c r="D22" s="41" t="s">
        <v>2</v>
      </c>
      <c r="E22" s="61">
        <v>1</v>
      </c>
      <c r="F22" s="150"/>
      <c r="G22" s="27">
        <f t="shared" si="0"/>
        <v>0</v>
      </c>
      <c r="H22" s="38"/>
      <c r="I22" s="64"/>
      <c r="J22" s="64"/>
      <c r="K22" s="64"/>
      <c r="L22" s="64"/>
    </row>
    <row r="23" spans="1:17" ht="90" customHeight="1" thickBot="1">
      <c r="A23" s="17" t="s">
        <v>149</v>
      </c>
      <c r="B23" s="10" t="s">
        <v>82</v>
      </c>
      <c r="C23" s="46" t="s">
        <v>172</v>
      </c>
      <c r="D23" s="25" t="s">
        <v>0</v>
      </c>
      <c r="E23" s="58">
        <v>40</v>
      </c>
      <c r="F23" s="151"/>
      <c r="G23" s="27">
        <f t="shared" si="0"/>
        <v>0</v>
      </c>
      <c r="H23" s="33"/>
      <c r="I23" s="64"/>
      <c r="J23" s="64"/>
      <c r="K23" s="64"/>
      <c r="L23" s="64"/>
    </row>
    <row r="24" spans="1:17" ht="24.9" customHeight="1" thickBot="1">
      <c r="A24" s="161" t="s">
        <v>173</v>
      </c>
      <c r="B24" s="162"/>
      <c r="C24" s="162"/>
      <c r="D24" s="162"/>
      <c r="E24" s="162"/>
      <c r="F24" s="163"/>
      <c r="G24" s="119">
        <f>G15+G16+G17+G18+G19+G20+G21+G22+G23</f>
        <v>0</v>
      </c>
      <c r="H24" s="14"/>
      <c r="I24" s="64"/>
      <c r="J24" s="64"/>
      <c r="K24" s="64"/>
      <c r="L24" s="64"/>
    </row>
    <row r="25" spans="1:17" ht="23.95" customHeight="1" thickBot="1">
      <c r="A25" s="18" t="s">
        <v>20</v>
      </c>
      <c r="B25" s="20"/>
      <c r="C25" s="164" t="s">
        <v>179</v>
      </c>
      <c r="D25" s="165"/>
      <c r="E25" s="165"/>
      <c r="F25" s="165"/>
      <c r="G25" s="165"/>
      <c r="H25" s="166"/>
      <c r="I25" s="64"/>
      <c r="J25" s="64"/>
      <c r="K25" s="64"/>
      <c r="L25" s="64"/>
    </row>
    <row r="26" spans="1:17" ht="30.05" customHeight="1" thickTop="1" thickBot="1">
      <c r="A26" s="12" t="s">
        <v>21</v>
      </c>
      <c r="B26" s="11" t="s">
        <v>84</v>
      </c>
      <c r="C26" s="21" t="s">
        <v>175</v>
      </c>
      <c r="D26" s="22" t="s">
        <v>85</v>
      </c>
      <c r="E26" s="57">
        <v>0</v>
      </c>
      <c r="F26" s="23"/>
      <c r="G26" s="27"/>
      <c r="H26" s="24"/>
      <c r="I26" s="64"/>
      <c r="J26" s="64"/>
      <c r="K26" s="64"/>
      <c r="L26" s="64"/>
    </row>
    <row r="27" spans="1:17" ht="24.9" customHeight="1" thickBot="1">
      <c r="A27" s="161" t="s">
        <v>176</v>
      </c>
      <c r="B27" s="162"/>
      <c r="C27" s="162"/>
      <c r="D27" s="162"/>
      <c r="E27" s="162"/>
      <c r="F27" s="163"/>
      <c r="G27" s="67">
        <f>G26</f>
        <v>0</v>
      </c>
      <c r="H27" s="15"/>
      <c r="I27" s="64"/>
      <c r="J27" s="64"/>
      <c r="K27" s="64"/>
      <c r="L27" s="64"/>
    </row>
    <row r="28" spans="1:17" ht="24.9" customHeight="1" thickBot="1">
      <c r="A28" s="18" t="s">
        <v>22</v>
      </c>
      <c r="B28" s="20"/>
      <c r="C28" s="164" t="s">
        <v>180</v>
      </c>
      <c r="D28" s="165"/>
      <c r="E28" s="165"/>
      <c r="F28" s="165"/>
      <c r="G28" s="165"/>
      <c r="H28" s="166"/>
      <c r="I28" s="64"/>
      <c r="J28" s="64"/>
      <c r="K28" s="64"/>
      <c r="L28" s="64"/>
    </row>
    <row r="29" spans="1:17" ht="63.9" thickTop="1">
      <c r="A29" s="12" t="s">
        <v>23</v>
      </c>
      <c r="B29" s="48" t="s">
        <v>102</v>
      </c>
      <c r="C29" s="49" t="s">
        <v>307</v>
      </c>
      <c r="D29" s="199" t="s">
        <v>182</v>
      </c>
      <c r="E29" s="200"/>
      <c r="F29" s="200"/>
      <c r="G29" s="200"/>
      <c r="H29" s="201"/>
      <c r="I29" s="133"/>
      <c r="J29" s="65"/>
      <c r="K29" s="65"/>
      <c r="L29" s="64"/>
    </row>
    <row r="30" spans="1:17" ht="63.25" thickBot="1">
      <c r="A30" s="99" t="s">
        <v>24</v>
      </c>
      <c r="B30" s="54" t="s">
        <v>103</v>
      </c>
      <c r="C30" s="47" t="s">
        <v>181</v>
      </c>
      <c r="D30" s="173" t="s">
        <v>182</v>
      </c>
      <c r="E30" s="174"/>
      <c r="F30" s="174"/>
      <c r="G30" s="174"/>
      <c r="H30" s="175"/>
      <c r="I30" s="133"/>
      <c r="J30" s="65"/>
      <c r="K30" s="65"/>
      <c r="L30" s="64"/>
    </row>
    <row r="31" spans="1:17" ht="23.95" customHeight="1" thickBot="1">
      <c r="A31" s="161" t="s">
        <v>183</v>
      </c>
      <c r="B31" s="162"/>
      <c r="C31" s="162"/>
      <c r="D31" s="162"/>
      <c r="E31" s="162"/>
      <c r="F31" s="163"/>
      <c r="G31" s="67">
        <v>0</v>
      </c>
      <c r="H31" s="15"/>
      <c r="I31" s="64"/>
      <c r="J31" s="64"/>
      <c r="K31" s="64"/>
      <c r="L31" s="64"/>
    </row>
    <row r="32" spans="1:17" ht="23.95" customHeight="1" thickBot="1">
      <c r="A32" s="18" t="s">
        <v>25</v>
      </c>
      <c r="B32" s="20"/>
      <c r="C32" s="164" t="s">
        <v>184</v>
      </c>
      <c r="D32" s="165"/>
      <c r="E32" s="165"/>
      <c r="F32" s="165"/>
      <c r="G32" s="165"/>
      <c r="H32" s="166"/>
      <c r="I32" s="64"/>
      <c r="J32" s="64"/>
      <c r="K32" s="64"/>
      <c r="L32" s="64"/>
    </row>
    <row r="33" spans="1:12" ht="125.25" customHeight="1" thickTop="1">
      <c r="A33" s="12" t="s">
        <v>26</v>
      </c>
      <c r="B33" s="11" t="s">
        <v>105</v>
      </c>
      <c r="C33" s="21" t="s">
        <v>188</v>
      </c>
      <c r="D33" s="22" t="s">
        <v>3</v>
      </c>
      <c r="E33" s="57">
        <v>0</v>
      </c>
      <c r="F33" s="23"/>
      <c r="G33" s="27"/>
      <c r="H33" s="24" t="s">
        <v>186</v>
      </c>
      <c r="I33" s="64"/>
      <c r="J33" s="64"/>
      <c r="K33" s="64"/>
      <c r="L33" s="64"/>
    </row>
    <row r="34" spans="1:12" ht="118.5" customHeight="1">
      <c r="A34" s="13" t="s">
        <v>99</v>
      </c>
      <c r="B34" s="10" t="s">
        <v>105</v>
      </c>
      <c r="C34" s="40" t="s">
        <v>189</v>
      </c>
      <c r="D34" s="25" t="s">
        <v>3</v>
      </c>
      <c r="E34" s="52">
        <v>0</v>
      </c>
      <c r="F34" s="26"/>
      <c r="G34" s="27"/>
      <c r="H34" s="43" t="s">
        <v>185</v>
      </c>
      <c r="I34" s="64"/>
      <c r="J34" s="64"/>
      <c r="K34" s="64"/>
      <c r="L34" s="64"/>
    </row>
    <row r="35" spans="1:12" ht="116.3" customHeight="1">
      <c r="A35" s="13" t="s">
        <v>100</v>
      </c>
      <c r="B35" s="10" t="s">
        <v>105</v>
      </c>
      <c r="C35" s="34" t="s">
        <v>191</v>
      </c>
      <c r="D35" s="25" t="s">
        <v>130</v>
      </c>
      <c r="E35" s="52">
        <v>1</v>
      </c>
      <c r="F35" s="149"/>
      <c r="G35" s="27">
        <f t="shared" ref="G35:G36" si="1">E35*F35</f>
        <v>0</v>
      </c>
      <c r="H35" s="28"/>
      <c r="I35" s="64"/>
      <c r="J35" s="64"/>
      <c r="K35" s="64"/>
      <c r="L35" s="64"/>
    </row>
    <row r="36" spans="1:12" ht="88.3" thickBot="1">
      <c r="A36" s="13" t="s">
        <v>131</v>
      </c>
      <c r="B36" s="10" t="s">
        <v>105</v>
      </c>
      <c r="C36" s="107" t="s">
        <v>190</v>
      </c>
      <c r="D36" s="25" t="s">
        <v>3</v>
      </c>
      <c r="E36" s="52">
        <v>4.5</v>
      </c>
      <c r="F36" s="149"/>
      <c r="G36" s="27">
        <f t="shared" si="1"/>
        <v>0</v>
      </c>
      <c r="H36" s="28"/>
      <c r="I36" s="64"/>
      <c r="J36" s="64"/>
      <c r="K36" s="64"/>
      <c r="L36" s="64"/>
    </row>
    <row r="37" spans="1:12" ht="23.95" customHeight="1" thickBot="1">
      <c r="A37" s="194" t="s">
        <v>192</v>
      </c>
      <c r="B37" s="195"/>
      <c r="C37" s="195"/>
      <c r="D37" s="195"/>
      <c r="E37" s="195"/>
      <c r="F37" s="196"/>
      <c r="G37" s="75">
        <f>G33+G34+G35+G36</f>
        <v>0</v>
      </c>
      <c r="H37" s="15"/>
      <c r="I37" s="64"/>
      <c r="J37" s="64"/>
      <c r="K37" s="64"/>
      <c r="L37" s="64"/>
    </row>
    <row r="38" spans="1:12" ht="23.95" customHeight="1" thickBot="1">
      <c r="A38" s="18" t="s">
        <v>27</v>
      </c>
      <c r="B38" s="20"/>
      <c r="C38" s="164" t="s">
        <v>193</v>
      </c>
      <c r="D38" s="165"/>
      <c r="E38" s="165"/>
      <c r="F38" s="165"/>
      <c r="G38" s="165"/>
      <c r="H38" s="166"/>
      <c r="I38" s="64"/>
      <c r="J38" s="64"/>
      <c r="K38" s="64"/>
      <c r="L38" s="64"/>
    </row>
    <row r="39" spans="1:12" ht="63.25" thickTop="1">
      <c r="A39" s="12" t="s">
        <v>28</v>
      </c>
      <c r="B39" s="11" t="s">
        <v>86</v>
      </c>
      <c r="C39" s="104" t="s">
        <v>194</v>
      </c>
      <c r="D39" s="22" t="s">
        <v>1</v>
      </c>
      <c r="E39" s="57">
        <v>0</v>
      </c>
      <c r="F39" s="23"/>
      <c r="G39" s="27"/>
      <c r="H39" s="24"/>
      <c r="I39" s="64"/>
      <c r="J39" s="64"/>
      <c r="K39" s="64"/>
      <c r="L39" s="64"/>
    </row>
    <row r="40" spans="1:12" ht="57" customHeight="1">
      <c r="A40" s="13" t="s">
        <v>29</v>
      </c>
      <c r="B40" s="10" t="s">
        <v>86</v>
      </c>
      <c r="C40" s="108" t="s">
        <v>195</v>
      </c>
      <c r="D40" s="25" t="s">
        <v>1</v>
      </c>
      <c r="E40" s="52">
        <v>0</v>
      </c>
      <c r="F40" s="26"/>
      <c r="G40" s="27"/>
      <c r="H40" s="28"/>
      <c r="I40" s="64"/>
      <c r="J40" s="64"/>
      <c r="K40" s="64"/>
      <c r="L40" s="64"/>
    </row>
    <row r="41" spans="1:12" ht="100.2">
      <c r="A41" s="13" t="s">
        <v>30</v>
      </c>
      <c r="B41" s="10" t="s">
        <v>86</v>
      </c>
      <c r="C41" s="34" t="s">
        <v>196</v>
      </c>
      <c r="D41" s="25" t="s">
        <v>1</v>
      </c>
      <c r="E41" s="52">
        <v>93.24</v>
      </c>
      <c r="F41" s="149"/>
      <c r="G41" s="59">
        <f t="shared" ref="G41:G43" si="2">E41*F41</f>
        <v>0</v>
      </c>
      <c r="H41" s="60"/>
      <c r="I41" s="64"/>
      <c r="J41" s="64"/>
      <c r="K41" s="64"/>
      <c r="L41" s="64"/>
    </row>
    <row r="42" spans="1:12" ht="54.8" customHeight="1">
      <c r="A42" s="13" t="s">
        <v>133</v>
      </c>
      <c r="B42" s="10" t="s">
        <v>86</v>
      </c>
      <c r="C42" s="34" t="s">
        <v>197</v>
      </c>
      <c r="D42" s="25" t="s">
        <v>1</v>
      </c>
      <c r="E42" s="52">
        <v>22.4</v>
      </c>
      <c r="F42" s="149"/>
      <c r="G42" s="27">
        <f t="shared" si="2"/>
        <v>0</v>
      </c>
      <c r="H42" s="60"/>
      <c r="I42" s="64"/>
      <c r="J42" s="64"/>
      <c r="K42" s="64"/>
      <c r="L42" s="64"/>
    </row>
    <row r="43" spans="1:12" ht="55.6" customHeight="1" thickBot="1">
      <c r="A43" s="17" t="s">
        <v>134</v>
      </c>
      <c r="B43" s="29" t="s">
        <v>86</v>
      </c>
      <c r="C43" s="30" t="s">
        <v>198</v>
      </c>
      <c r="D43" s="31" t="s">
        <v>1</v>
      </c>
      <c r="E43" s="58">
        <v>140.4</v>
      </c>
      <c r="F43" s="151"/>
      <c r="G43" s="27">
        <f t="shared" si="2"/>
        <v>0</v>
      </c>
      <c r="H43" s="33"/>
      <c r="I43" s="64"/>
      <c r="J43" s="64"/>
      <c r="K43" s="64"/>
      <c r="L43" s="64"/>
    </row>
    <row r="44" spans="1:12" ht="23.95" customHeight="1" thickBot="1">
      <c r="A44" s="161" t="s">
        <v>199</v>
      </c>
      <c r="B44" s="162"/>
      <c r="C44" s="162"/>
      <c r="D44" s="162"/>
      <c r="E44" s="162"/>
      <c r="F44" s="163"/>
      <c r="G44" s="75">
        <f>G39+G40+G41+G42+G43</f>
        <v>0</v>
      </c>
      <c r="H44" s="15"/>
      <c r="I44" s="64"/>
      <c r="J44" s="64"/>
      <c r="K44" s="64"/>
      <c r="L44" s="64"/>
    </row>
    <row r="45" spans="1:12" ht="23.95" customHeight="1" thickBot="1">
      <c r="A45" s="18" t="s">
        <v>31</v>
      </c>
      <c r="B45" s="20"/>
      <c r="C45" s="164" t="s">
        <v>200</v>
      </c>
      <c r="D45" s="165"/>
      <c r="E45" s="165"/>
      <c r="F45" s="165"/>
      <c r="G45" s="165"/>
      <c r="H45" s="166"/>
      <c r="I45" s="64"/>
      <c r="J45" s="64"/>
      <c r="K45" s="64"/>
      <c r="L45" s="64"/>
    </row>
    <row r="46" spans="1:12" ht="107.25" customHeight="1" thickTop="1">
      <c r="A46" s="12" t="s">
        <v>32</v>
      </c>
      <c r="B46" s="11" t="s">
        <v>110</v>
      </c>
      <c r="C46" s="104" t="s">
        <v>304</v>
      </c>
      <c r="D46" s="22" t="s">
        <v>0</v>
      </c>
      <c r="E46" s="57">
        <v>40</v>
      </c>
      <c r="F46" s="148"/>
      <c r="G46" s="27">
        <f t="shared" ref="G46:G51" si="3">E46*F46</f>
        <v>0</v>
      </c>
      <c r="H46" s="24"/>
      <c r="I46" s="64"/>
      <c r="J46" s="64"/>
      <c r="K46" s="64"/>
      <c r="L46" s="64"/>
    </row>
    <row r="47" spans="1:12" ht="62.65">
      <c r="A47" s="13" t="s">
        <v>33</v>
      </c>
      <c r="B47" s="10" t="s">
        <v>110</v>
      </c>
      <c r="C47" s="106" t="s">
        <v>201</v>
      </c>
      <c r="D47" s="25" t="s">
        <v>0</v>
      </c>
      <c r="E47" s="52">
        <v>0</v>
      </c>
      <c r="F47" s="52"/>
      <c r="G47" s="27"/>
      <c r="H47" s="60"/>
      <c r="I47" s="64"/>
      <c r="J47" s="64"/>
      <c r="K47" s="64"/>
      <c r="L47" s="64"/>
    </row>
    <row r="48" spans="1:12" ht="87.65">
      <c r="A48" s="13" t="s">
        <v>34</v>
      </c>
      <c r="B48" s="10" t="s">
        <v>87</v>
      </c>
      <c r="C48" s="106" t="s">
        <v>202</v>
      </c>
      <c r="D48" s="25" t="s">
        <v>4</v>
      </c>
      <c r="E48" s="52">
        <v>10</v>
      </c>
      <c r="F48" s="149"/>
      <c r="G48" s="27">
        <f t="shared" si="3"/>
        <v>0</v>
      </c>
      <c r="H48" s="60"/>
      <c r="I48" s="51"/>
      <c r="J48" s="50"/>
      <c r="K48" s="50"/>
      <c r="L48" s="50"/>
    </row>
    <row r="49" spans="1:13" ht="50.1">
      <c r="A49" s="101" t="s">
        <v>35</v>
      </c>
      <c r="B49" s="39" t="s">
        <v>87</v>
      </c>
      <c r="C49" s="106" t="s">
        <v>203</v>
      </c>
      <c r="D49" s="41" t="s">
        <v>0</v>
      </c>
      <c r="E49" s="83">
        <v>0</v>
      </c>
      <c r="F49" s="42"/>
      <c r="G49" s="27"/>
      <c r="H49" s="43" t="s">
        <v>305</v>
      </c>
      <c r="I49" s="51"/>
      <c r="J49" s="66"/>
      <c r="K49" s="66"/>
      <c r="L49" s="64"/>
    </row>
    <row r="50" spans="1:13" ht="117.7" customHeight="1">
      <c r="A50" s="100" t="s">
        <v>36</v>
      </c>
      <c r="B50" s="35" t="s">
        <v>112</v>
      </c>
      <c r="C50" s="108" t="s">
        <v>204</v>
      </c>
      <c r="D50" s="37" t="s">
        <v>4</v>
      </c>
      <c r="E50" s="61">
        <v>14</v>
      </c>
      <c r="F50" s="150"/>
      <c r="G50" s="27">
        <f t="shared" si="3"/>
        <v>0</v>
      </c>
      <c r="H50" s="62"/>
      <c r="I50" s="51"/>
      <c r="J50" s="50"/>
      <c r="K50" s="50"/>
      <c r="L50" s="50"/>
    </row>
    <row r="51" spans="1:13" ht="88.3" thickBot="1">
      <c r="A51" s="17" t="s">
        <v>135</v>
      </c>
      <c r="B51" s="29" t="s">
        <v>87</v>
      </c>
      <c r="C51" s="109" t="s">
        <v>308</v>
      </c>
      <c r="D51" s="31" t="s">
        <v>1</v>
      </c>
      <c r="E51" s="58">
        <v>90</v>
      </c>
      <c r="F51" s="151"/>
      <c r="G51" s="27">
        <f t="shared" si="3"/>
        <v>0</v>
      </c>
      <c r="H51" s="33" t="s">
        <v>205</v>
      </c>
      <c r="I51" s="64"/>
      <c r="J51" s="64"/>
      <c r="K51" s="64"/>
      <c r="L51" s="64"/>
    </row>
    <row r="52" spans="1:13" ht="23.95" customHeight="1" thickBot="1">
      <c r="A52" s="161" t="s">
        <v>206</v>
      </c>
      <c r="B52" s="162"/>
      <c r="C52" s="162"/>
      <c r="D52" s="162"/>
      <c r="E52" s="162"/>
      <c r="F52" s="163"/>
      <c r="G52" s="75">
        <f>G46+G47+G48+G49+G50+G51</f>
        <v>0</v>
      </c>
      <c r="H52" s="15"/>
      <c r="I52" s="64"/>
      <c r="J52" s="64"/>
      <c r="K52" s="64"/>
      <c r="L52" s="64"/>
    </row>
    <row r="53" spans="1:13" ht="23.95" customHeight="1" thickBot="1">
      <c r="A53" s="103" t="s">
        <v>37</v>
      </c>
      <c r="B53" s="20"/>
      <c r="C53" s="164" t="s">
        <v>208</v>
      </c>
      <c r="D53" s="165"/>
      <c r="E53" s="165"/>
      <c r="F53" s="165"/>
      <c r="G53" s="165"/>
      <c r="H53" s="166"/>
      <c r="I53" s="64"/>
      <c r="J53" s="64"/>
      <c r="K53" s="64"/>
      <c r="L53" s="64"/>
    </row>
    <row r="54" spans="1:13" ht="100.8" thickTop="1">
      <c r="A54" s="101" t="s">
        <v>38</v>
      </c>
      <c r="B54" s="11" t="s">
        <v>104</v>
      </c>
      <c r="C54" s="104" t="s">
        <v>209</v>
      </c>
      <c r="D54" s="22" t="s">
        <v>5</v>
      </c>
      <c r="E54" s="84">
        <v>329</v>
      </c>
      <c r="F54" s="148"/>
      <c r="G54" s="27">
        <f t="shared" ref="G54:G59" si="4">E54*F54</f>
        <v>0</v>
      </c>
      <c r="H54" s="24" t="s">
        <v>207</v>
      </c>
      <c r="I54" s="64"/>
      <c r="J54" s="79"/>
      <c r="K54" s="79"/>
      <c r="L54" s="79"/>
      <c r="M54" s="69"/>
    </row>
    <row r="55" spans="1:13" ht="62.65">
      <c r="A55" s="13" t="s">
        <v>39</v>
      </c>
      <c r="B55" s="55" t="s">
        <v>104</v>
      </c>
      <c r="C55" s="34" t="s">
        <v>210</v>
      </c>
      <c r="D55" s="25" t="s">
        <v>5</v>
      </c>
      <c r="E55" s="85">
        <v>7.4</v>
      </c>
      <c r="F55" s="149"/>
      <c r="G55" s="27">
        <f t="shared" si="4"/>
        <v>0</v>
      </c>
      <c r="H55" s="28"/>
      <c r="I55" s="64"/>
      <c r="J55" s="64"/>
      <c r="K55" s="64"/>
      <c r="L55" s="64"/>
    </row>
    <row r="56" spans="1:13" ht="62.65">
      <c r="A56" s="13" t="s">
        <v>40</v>
      </c>
      <c r="B56" s="55" t="s">
        <v>104</v>
      </c>
      <c r="C56" s="34" t="s">
        <v>211</v>
      </c>
      <c r="D56" s="25" t="s">
        <v>6</v>
      </c>
      <c r="E56" s="85">
        <v>12.25</v>
      </c>
      <c r="F56" s="149"/>
      <c r="G56" s="27">
        <f t="shared" si="4"/>
        <v>0</v>
      </c>
      <c r="H56" s="28"/>
      <c r="I56" s="64"/>
      <c r="J56" s="64"/>
      <c r="K56" s="64"/>
      <c r="L56" s="64"/>
    </row>
    <row r="57" spans="1:13" ht="62.65">
      <c r="A57" s="13" t="s">
        <v>41</v>
      </c>
      <c r="B57" s="55" t="s">
        <v>104</v>
      </c>
      <c r="C57" s="105" t="s">
        <v>212</v>
      </c>
      <c r="D57" s="25" t="s">
        <v>5</v>
      </c>
      <c r="E57" s="85">
        <v>0.05</v>
      </c>
      <c r="F57" s="149"/>
      <c r="G57" s="27">
        <f>E57*F57</f>
        <v>0</v>
      </c>
      <c r="H57" s="28"/>
      <c r="I57" s="64"/>
      <c r="J57" s="64"/>
      <c r="K57" s="64"/>
      <c r="L57" s="64"/>
    </row>
    <row r="58" spans="1:13" ht="62.65">
      <c r="A58" s="13" t="s">
        <v>42</v>
      </c>
      <c r="B58" s="55" t="s">
        <v>104</v>
      </c>
      <c r="C58" s="40" t="s">
        <v>213</v>
      </c>
      <c r="D58" s="25" t="s">
        <v>5</v>
      </c>
      <c r="E58" s="85">
        <v>40.130000000000003</v>
      </c>
      <c r="F58" s="149"/>
      <c r="G58" s="27">
        <f t="shared" si="4"/>
        <v>0</v>
      </c>
      <c r="H58" s="28"/>
      <c r="I58" s="64"/>
      <c r="J58" s="64"/>
      <c r="K58" s="64"/>
      <c r="L58" s="64"/>
    </row>
    <row r="59" spans="1:13" ht="62.65">
      <c r="A59" s="13" t="s">
        <v>43</v>
      </c>
      <c r="B59" s="55" t="s">
        <v>104</v>
      </c>
      <c r="C59" s="40" t="s">
        <v>214</v>
      </c>
      <c r="D59" s="25" t="s">
        <v>5</v>
      </c>
      <c r="E59" s="85">
        <v>6.54</v>
      </c>
      <c r="F59" s="149"/>
      <c r="G59" s="27">
        <f t="shared" si="4"/>
        <v>0</v>
      </c>
      <c r="H59" s="28"/>
      <c r="I59" s="64"/>
      <c r="J59" s="64"/>
      <c r="K59" s="64"/>
      <c r="L59" s="64"/>
    </row>
    <row r="60" spans="1:13" ht="62.65">
      <c r="A60" s="13" t="s">
        <v>44</v>
      </c>
      <c r="B60" s="55" t="s">
        <v>104</v>
      </c>
      <c r="C60" s="105" t="s">
        <v>215</v>
      </c>
      <c r="D60" s="25" t="s">
        <v>0</v>
      </c>
      <c r="E60" s="85">
        <v>0</v>
      </c>
      <c r="F60" s="26"/>
      <c r="G60" s="27"/>
      <c r="H60" s="28"/>
      <c r="I60" s="64"/>
      <c r="J60" s="64"/>
      <c r="K60" s="64"/>
      <c r="L60" s="64"/>
    </row>
    <row r="61" spans="1:13" ht="62.65">
      <c r="A61" s="13" t="s">
        <v>45</v>
      </c>
      <c r="B61" s="55" t="s">
        <v>104</v>
      </c>
      <c r="C61" s="34" t="s">
        <v>216</v>
      </c>
      <c r="D61" s="25" t="s">
        <v>5</v>
      </c>
      <c r="E61" s="85">
        <v>0</v>
      </c>
      <c r="F61" s="26"/>
      <c r="G61" s="27"/>
      <c r="H61" s="28" t="s">
        <v>226</v>
      </c>
      <c r="I61" s="64"/>
      <c r="J61" s="64"/>
      <c r="K61" s="64"/>
      <c r="L61" s="64"/>
    </row>
    <row r="62" spans="1:13" ht="62.65">
      <c r="A62" s="13" t="s">
        <v>46</v>
      </c>
      <c r="B62" s="55" t="s">
        <v>104</v>
      </c>
      <c r="C62" s="40" t="s">
        <v>217</v>
      </c>
      <c r="D62" s="25" t="s">
        <v>0</v>
      </c>
      <c r="E62" s="85">
        <v>0</v>
      </c>
      <c r="F62" s="26"/>
      <c r="G62" s="27"/>
      <c r="H62" s="28"/>
      <c r="I62" s="64"/>
      <c r="J62" s="64"/>
      <c r="K62" s="64"/>
      <c r="L62" s="64"/>
    </row>
    <row r="63" spans="1:13" ht="62.65">
      <c r="A63" s="13" t="s">
        <v>47</v>
      </c>
      <c r="B63" s="55" t="s">
        <v>104</v>
      </c>
      <c r="C63" s="105" t="s">
        <v>218</v>
      </c>
      <c r="D63" s="25" t="s">
        <v>0</v>
      </c>
      <c r="E63" s="85">
        <v>0</v>
      </c>
      <c r="F63" s="26"/>
      <c r="G63" s="27"/>
      <c r="H63" s="28"/>
      <c r="I63" s="64"/>
      <c r="J63" s="64"/>
      <c r="K63" s="64"/>
      <c r="L63" s="64"/>
    </row>
    <row r="64" spans="1:13" ht="62.65">
      <c r="A64" s="13" t="s">
        <v>48</v>
      </c>
      <c r="B64" s="55" t="s">
        <v>104</v>
      </c>
      <c r="C64" s="105" t="s">
        <v>219</v>
      </c>
      <c r="D64" s="25" t="s">
        <v>5</v>
      </c>
      <c r="E64" s="85">
        <v>0</v>
      </c>
      <c r="F64" s="26"/>
      <c r="G64" s="27"/>
      <c r="H64" s="28"/>
      <c r="I64" s="64"/>
      <c r="J64" s="64"/>
      <c r="K64" s="64"/>
      <c r="L64" s="64"/>
    </row>
    <row r="65" spans="1:13" ht="62.65">
      <c r="A65" s="13" t="s">
        <v>49</v>
      </c>
      <c r="B65" s="55" t="s">
        <v>104</v>
      </c>
      <c r="C65" s="105" t="s">
        <v>220</v>
      </c>
      <c r="D65" s="25" t="s">
        <v>4</v>
      </c>
      <c r="E65" s="85">
        <v>0</v>
      </c>
      <c r="F65" s="26"/>
      <c r="G65" s="27"/>
      <c r="H65" s="28"/>
      <c r="I65" s="64"/>
      <c r="J65" s="64"/>
      <c r="K65" s="64"/>
      <c r="L65" s="64"/>
    </row>
    <row r="66" spans="1:13" ht="62.65">
      <c r="A66" s="101" t="s">
        <v>50</v>
      </c>
      <c r="B66" s="55" t="s">
        <v>104</v>
      </c>
      <c r="C66" s="40" t="s">
        <v>221</v>
      </c>
      <c r="D66" s="41" t="s">
        <v>4</v>
      </c>
      <c r="E66" s="84">
        <v>0</v>
      </c>
      <c r="F66" s="42"/>
      <c r="G66" s="27"/>
      <c r="H66" s="28" t="s">
        <v>301</v>
      </c>
      <c r="I66" s="80"/>
      <c r="J66" s="80"/>
      <c r="K66" s="80"/>
      <c r="L66" s="80"/>
      <c r="M66" s="56"/>
    </row>
    <row r="67" spans="1:13" ht="87.65">
      <c r="A67" s="100" t="s">
        <v>51</v>
      </c>
      <c r="B67" s="55" t="s">
        <v>104</v>
      </c>
      <c r="C67" s="108" t="s">
        <v>225</v>
      </c>
      <c r="D67" s="37" t="s">
        <v>5</v>
      </c>
      <c r="E67" s="86">
        <v>25</v>
      </c>
      <c r="F67" s="150"/>
      <c r="G67" s="27">
        <f t="shared" ref="G67:G70" si="5">E67*F67</f>
        <v>0</v>
      </c>
      <c r="H67" s="43" t="s">
        <v>303</v>
      </c>
      <c r="I67" s="64"/>
      <c r="J67" s="64"/>
      <c r="K67" s="64"/>
      <c r="L67" s="64"/>
    </row>
    <row r="68" spans="1:13" ht="112.7">
      <c r="A68" s="101" t="s">
        <v>52</v>
      </c>
      <c r="B68" s="55" t="s">
        <v>111</v>
      </c>
      <c r="C68" s="109" t="s">
        <v>222</v>
      </c>
      <c r="D68" s="41" t="s">
        <v>5</v>
      </c>
      <c r="E68" s="84">
        <v>329</v>
      </c>
      <c r="F68" s="152"/>
      <c r="G68" s="27">
        <f t="shared" si="5"/>
        <v>0</v>
      </c>
      <c r="H68" s="43"/>
      <c r="I68" s="64"/>
      <c r="J68" s="64"/>
      <c r="K68" s="64"/>
      <c r="L68" s="64"/>
    </row>
    <row r="69" spans="1:13" s="64" customFormat="1" ht="87.65">
      <c r="A69" s="13" t="s">
        <v>106</v>
      </c>
      <c r="B69" s="10" t="s">
        <v>104</v>
      </c>
      <c r="C69" s="109" t="s">
        <v>223</v>
      </c>
      <c r="D69" s="41" t="s">
        <v>5</v>
      </c>
      <c r="E69" s="84">
        <v>8</v>
      </c>
      <c r="F69" s="152"/>
      <c r="G69" s="27">
        <f t="shared" si="5"/>
        <v>0</v>
      </c>
      <c r="H69" s="43" t="s">
        <v>228</v>
      </c>
      <c r="J69" s="182"/>
      <c r="K69" s="182"/>
    </row>
    <row r="70" spans="1:13" ht="100.8" thickBot="1">
      <c r="A70" s="13" t="s">
        <v>107</v>
      </c>
      <c r="B70" s="55" t="s">
        <v>104</v>
      </c>
      <c r="C70" s="110" t="s">
        <v>224</v>
      </c>
      <c r="D70" s="31" t="s">
        <v>5</v>
      </c>
      <c r="E70" s="87">
        <v>11</v>
      </c>
      <c r="F70" s="151"/>
      <c r="G70" s="27">
        <f t="shared" si="5"/>
        <v>0</v>
      </c>
      <c r="H70" s="43" t="s">
        <v>227</v>
      </c>
      <c r="I70" s="64"/>
      <c r="J70" s="64"/>
      <c r="K70" s="64"/>
      <c r="L70" s="64"/>
    </row>
    <row r="71" spans="1:13" ht="23.95" customHeight="1" thickBot="1">
      <c r="A71" s="161" t="s">
        <v>229</v>
      </c>
      <c r="B71" s="162"/>
      <c r="C71" s="162"/>
      <c r="D71" s="162"/>
      <c r="E71" s="162"/>
      <c r="F71" s="163"/>
      <c r="G71" s="75">
        <f>G54+G55+G56+G57+G58+G59+G60+G61+G62+G63+G64+G65+G66+G67+G68+G69+G70</f>
        <v>0</v>
      </c>
      <c r="H71" s="15"/>
      <c r="I71" s="64"/>
      <c r="J71" s="64"/>
      <c r="K71" s="64"/>
      <c r="L71" s="64"/>
    </row>
    <row r="72" spans="1:13" ht="23.95" customHeight="1" thickBot="1">
      <c r="A72" s="18" t="s">
        <v>53</v>
      </c>
      <c r="B72" s="20"/>
      <c r="C72" s="164" t="s">
        <v>230</v>
      </c>
      <c r="D72" s="165"/>
      <c r="E72" s="165"/>
      <c r="F72" s="165"/>
      <c r="G72" s="165"/>
      <c r="H72" s="166"/>
      <c r="I72" s="64"/>
      <c r="J72" s="64"/>
      <c r="K72" s="64"/>
      <c r="L72" s="64"/>
    </row>
    <row r="73" spans="1:13" ht="72" customHeight="1" thickTop="1">
      <c r="A73" s="12" t="s">
        <v>54</v>
      </c>
      <c r="B73" s="11" t="s">
        <v>90</v>
      </c>
      <c r="C73" s="21" t="s">
        <v>231</v>
      </c>
      <c r="D73" s="22" t="s">
        <v>5</v>
      </c>
      <c r="E73" s="57">
        <v>2</v>
      </c>
      <c r="F73" s="148"/>
      <c r="G73" s="27">
        <f>E73*F73</f>
        <v>0</v>
      </c>
      <c r="H73" s="24" t="s">
        <v>234</v>
      </c>
      <c r="I73" s="64"/>
      <c r="J73" s="64"/>
      <c r="K73" s="64"/>
      <c r="L73" s="64"/>
    </row>
    <row r="74" spans="1:13" ht="64.5" customHeight="1">
      <c r="A74" s="13" t="s">
        <v>55</v>
      </c>
      <c r="B74" s="10" t="s">
        <v>89</v>
      </c>
      <c r="C74" s="34" t="s">
        <v>232</v>
      </c>
      <c r="D74" s="25" t="s">
        <v>5</v>
      </c>
      <c r="E74" s="52">
        <v>0</v>
      </c>
      <c r="F74" s="26"/>
      <c r="G74" s="27"/>
      <c r="H74" s="28" t="s">
        <v>301</v>
      </c>
      <c r="I74" s="64"/>
      <c r="J74" s="64"/>
      <c r="K74" s="64"/>
      <c r="L74" s="64"/>
    </row>
    <row r="75" spans="1:13" ht="21" customHeight="1" thickBot="1">
      <c r="A75" s="17" t="s">
        <v>56</v>
      </c>
      <c r="B75" s="29"/>
      <c r="C75" s="176" t="s">
        <v>233</v>
      </c>
      <c r="D75" s="177"/>
      <c r="E75" s="177"/>
      <c r="F75" s="177"/>
      <c r="G75" s="177"/>
      <c r="H75" s="178"/>
      <c r="I75" s="64"/>
      <c r="J75" s="64"/>
      <c r="K75" s="64"/>
      <c r="L75" s="64"/>
    </row>
    <row r="76" spans="1:13" ht="23.95" customHeight="1" thickBot="1">
      <c r="A76" s="161" t="s">
        <v>235</v>
      </c>
      <c r="B76" s="162"/>
      <c r="C76" s="162"/>
      <c r="D76" s="162"/>
      <c r="E76" s="162"/>
      <c r="F76" s="163"/>
      <c r="G76" s="67">
        <f>G73+G74</f>
        <v>0</v>
      </c>
      <c r="H76" s="15"/>
      <c r="I76" s="64"/>
      <c r="J76" s="64"/>
      <c r="K76" s="64"/>
      <c r="L76" s="64"/>
    </row>
    <row r="77" spans="1:13" ht="23.95" customHeight="1" thickBot="1">
      <c r="A77" s="18" t="s">
        <v>57</v>
      </c>
      <c r="B77" s="20"/>
      <c r="C77" s="164" t="s">
        <v>236</v>
      </c>
      <c r="D77" s="165"/>
      <c r="E77" s="165"/>
      <c r="F77" s="165"/>
      <c r="G77" s="165"/>
      <c r="H77" s="166"/>
      <c r="I77" s="64"/>
      <c r="J77" s="64"/>
      <c r="K77" s="64"/>
      <c r="L77" s="64"/>
    </row>
    <row r="78" spans="1:13" ht="160.44999999999999" customHeight="1" thickTop="1">
      <c r="A78" s="12" t="s">
        <v>58</v>
      </c>
      <c r="B78" s="11" t="s">
        <v>91</v>
      </c>
      <c r="C78" s="34" t="s">
        <v>237</v>
      </c>
      <c r="D78" s="25" t="s">
        <v>5</v>
      </c>
      <c r="E78" s="52">
        <f>4.85*20</f>
        <v>97</v>
      </c>
      <c r="F78" s="149"/>
      <c r="G78" s="27">
        <f>E78*F78</f>
        <v>0</v>
      </c>
      <c r="H78" s="28"/>
      <c r="I78" s="64"/>
      <c r="J78" s="64"/>
      <c r="K78" s="64"/>
      <c r="L78" s="64"/>
    </row>
    <row r="79" spans="1:13" ht="105.85" customHeight="1">
      <c r="A79" s="13" t="s">
        <v>59</v>
      </c>
      <c r="B79" s="10" t="s">
        <v>91</v>
      </c>
      <c r="C79" s="105" t="s">
        <v>238</v>
      </c>
      <c r="D79" s="25" t="s">
        <v>5</v>
      </c>
      <c r="E79" s="52">
        <v>43.6</v>
      </c>
      <c r="F79" s="149"/>
      <c r="G79" s="27">
        <f>E79*F79</f>
        <v>0</v>
      </c>
      <c r="H79" s="28"/>
      <c r="I79" s="64"/>
      <c r="J79" s="64"/>
      <c r="K79" s="64"/>
      <c r="L79" s="64"/>
    </row>
    <row r="80" spans="1:13" ht="88.45" customHeight="1">
      <c r="A80" s="102" t="s">
        <v>60</v>
      </c>
      <c r="B80" s="97" t="s">
        <v>95</v>
      </c>
      <c r="C80" s="89" t="s">
        <v>239</v>
      </c>
      <c r="D80" s="41" t="s">
        <v>5</v>
      </c>
      <c r="E80" s="98">
        <v>26</v>
      </c>
      <c r="F80" s="152"/>
      <c r="G80" s="27">
        <f>E80*F80</f>
        <v>0</v>
      </c>
      <c r="H80" s="43"/>
      <c r="I80" s="64"/>
      <c r="J80" s="64"/>
      <c r="K80" s="64"/>
      <c r="L80" s="64"/>
    </row>
    <row r="81" spans="1:13" ht="75.8" thickBot="1">
      <c r="A81" s="17" t="s">
        <v>146</v>
      </c>
      <c r="B81" s="29" t="s">
        <v>147</v>
      </c>
      <c r="C81" s="30" t="s">
        <v>240</v>
      </c>
      <c r="D81" s="92" t="s">
        <v>5</v>
      </c>
      <c r="E81" s="58">
        <f>4.85*20</f>
        <v>97</v>
      </c>
      <c r="F81" s="153"/>
      <c r="G81" s="94">
        <f>F81*E81</f>
        <v>0</v>
      </c>
      <c r="H81" s="95"/>
      <c r="I81" s="64"/>
      <c r="J81" s="64"/>
      <c r="K81" s="64"/>
      <c r="L81" s="64"/>
    </row>
    <row r="82" spans="1:13" ht="23.95" customHeight="1" thickBot="1">
      <c r="A82" s="161" t="s">
        <v>241</v>
      </c>
      <c r="B82" s="162"/>
      <c r="C82" s="162"/>
      <c r="D82" s="162"/>
      <c r="E82" s="162"/>
      <c r="F82" s="163"/>
      <c r="G82" s="75">
        <f>G78+G79+G80+G81</f>
        <v>0</v>
      </c>
      <c r="H82" s="15"/>
      <c r="I82" s="64"/>
      <c r="J82" s="64"/>
      <c r="K82" s="64"/>
      <c r="L82" s="64"/>
    </row>
    <row r="83" spans="1:13" ht="23.95" customHeight="1" thickBot="1">
      <c r="A83" s="18" t="s">
        <v>61</v>
      </c>
      <c r="B83" s="20"/>
      <c r="C83" s="164" t="s">
        <v>242</v>
      </c>
      <c r="D83" s="165"/>
      <c r="E83" s="165"/>
      <c r="F83" s="165"/>
      <c r="G83" s="165"/>
      <c r="H83" s="166"/>
      <c r="I83" s="64"/>
      <c r="J83" s="64"/>
      <c r="K83" s="64"/>
      <c r="L83" s="64"/>
    </row>
    <row r="84" spans="1:13" ht="22.55" customHeight="1" thickTop="1">
      <c r="A84" s="12" t="s">
        <v>62</v>
      </c>
      <c r="B84" s="11" t="s">
        <v>96</v>
      </c>
      <c r="C84" s="104" t="s">
        <v>243</v>
      </c>
      <c r="D84" s="22" t="s">
        <v>0</v>
      </c>
      <c r="E84" s="57">
        <f>5.4*2</f>
        <v>10.8</v>
      </c>
      <c r="F84" s="148"/>
      <c r="G84" s="27">
        <f>E84*F84</f>
        <v>0</v>
      </c>
      <c r="H84" s="28"/>
      <c r="I84" s="51"/>
      <c r="J84" s="50"/>
      <c r="K84" s="50"/>
      <c r="L84" s="64"/>
    </row>
    <row r="85" spans="1:13" ht="50.1">
      <c r="A85" s="13" t="s">
        <v>63</v>
      </c>
      <c r="B85" s="10" t="s">
        <v>98</v>
      </c>
      <c r="C85" s="111" t="s">
        <v>244</v>
      </c>
      <c r="D85" s="25" t="s">
        <v>0</v>
      </c>
      <c r="E85" s="52">
        <v>0</v>
      </c>
      <c r="F85" s="26"/>
      <c r="G85" s="27"/>
      <c r="H85" s="28" t="s">
        <v>302</v>
      </c>
      <c r="I85" s="64"/>
      <c r="J85" s="64"/>
      <c r="K85" s="64"/>
      <c r="L85" s="64"/>
    </row>
    <row r="86" spans="1:13" ht="38.200000000000003" thickBot="1">
      <c r="A86" s="101" t="s">
        <v>64</v>
      </c>
      <c r="B86" s="90" t="s">
        <v>97</v>
      </c>
      <c r="C86" s="111" t="s">
        <v>245</v>
      </c>
      <c r="D86" s="41" t="s">
        <v>4</v>
      </c>
      <c r="E86" s="83">
        <v>0</v>
      </c>
      <c r="F86" s="83"/>
      <c r="G86" s="59"/>
      <c r="H86" s="96" t="s">
        <v>246</v>
      </c>
      <c r="I86" s="64"/>
      <c r="J86" s="64"/>
      <c r="K86" s="64"/>
      <c r="L86" s="64"/>
    </row>
    <row r="87" spans="1:13" ht="23.95" customHeight="1" thickBot="1">
      <c r="A87" s="161" t="s">
        <v>247</v>
      </c>
      <c r="B87" s="162"/>
      <c r="C87" s="162"/>
      <c r="D87" s="162"/>
      <c r="E87" s="162"/>
      <c r="F87" s="163"/>
      <c r="G87" s="75">
        <f>G84+G85+G86</f>
        <v>0</v>
      </c>
      <c r="H87" s="15"/>
      <c r="I87" s="64"/>
      <c r="J87" s="64"/>
      <c r="K87" s="64"/>
      <c r="L87" s="64"/>
    </row>
    <row r="88" spans="1:13" ht="23.95" customHeight="1" thickBot="1">
      <c r="A88" s="18" t="s">
        <v>65</v>
      </c>
      <c r="B88" s="20"/>
      <c r="C88" s="164" t="s">
        <v>248</v>
      </c>
      <c r="D88" s="165"/>
      <c r="E88" s="165"/>
      <c r="F88" s="165"/>
      <c r="G88" s="165"/>
      <c r="H88" s="166"/>
      <c r="I88" s="64"/>
      <c r="J88" s="64"/>
      <c r="K88" s="64"/>
      <c r="L88" s="64"/>
    </row>
    <row r="89" spans="1:13" ht="38.85" thickTop="1" thickBot="1">
      <c r="A89" s="12" t="s">
        <v>66</v>
      </c>
      <c r="B89" s="11" t="s">
        <v>92</v>
      </c>
      <c r="C89" s="112" t="s">
        <v>309</v>
      </c>
      <c r="D89" s="179" t="s">
        <v>249</v>
      </c>
      <c r="E89" s="180"/>
      <c r="F89" s="180"/>
      <c r="G89" s="180"/>
      <c r="H89" s="181"/>
      <c r="I89" s="51"/>
      <c r="J89" s="51"/>
      <c r="K89" s="51"/>
      <c r="L89" s="51"/>
      <c r="M89" s="51"/>
    </row>
    <row r="90" spans="1:13" ht="23.95" customHeight="1" thickBot="1">
      <c r="A90" s="161" t="s">
        <v>250</v>
      </c>
      <c r="B90" s="162"/>
      <c r="C90" s="162"/>
      <c r="D90" s="162"/>
      <c r="E90" s="162"/>
      <c r="F90" s="163"/>
      <c r="G90" s="67">
        <v>0</v>
      </c>
      <c r="H90" s="15"/>
      <c r="I90" s="64"/>
      <c r="J90" s="64"/>
      <c r="K90" s="64"/>
      <c r="L90" s="64"/>
    </row>
    <row r="91" spans="1:13" ht="23.95" customHeight="1" thickBot="1">
      <c r="A91" s="18" t="s">
        <v>67</v>
      </c>
      <c r="B91" s="20"/>
      <c r="C91" s="164" t="s">
        <v>251</v>
      </c>
      <c r="D91" s="165"/>
      <c r="E91" s="165"/>
      <c r="F91" s="165"/>
      <c r="G91" s="165"/>
      <c r="H91" s="166"/>
      <c r="I91" s="64"/>
      <c r="J91" s="64"/>
      <c r="K91" s="64"/>
      <c r="L91" s="64"/>
    </row>
    <row r="92" spans="1:13" ht="92.2" customHeight="1" thickTop="1">
      <c r="A92" s="12" t="s">
        <v>68</v>
      </c>
      <c r="B92" s="11" t="s">
        <v>108</v>
      </c>
      <c r="C92" s="105" t="s">
        <v>255</v>
      </c>
      <c r="D92" s="25" t="s">
        <v>3</v>
      </c>
      <c r="E92" s="52">
        <v>1.6</v>
      </c>
      <c r="F92" s="149"/>
      <c r="G92" s="27">
        <f>E92*F92</f>
        <v>0</v>
      </c>
      <c r="H92" s="28"/>
      <c r="I92" s="51"/>
      <c r="J92" s="50"/>
      <c r="K92" s="50"/>
      <c r="L92" s="64"/>
    </row>
    <row r="93" spans="1:13" ht="93.8" customHeight="1">
      <c r="A93" s="13" t="s">
        <v>69</v>
      </c>
      <c r="B93" s="10" t="s">
        <v>109</v>
      </c>
      <c r="C93" s="105" t="s">
        <v>252</v>
      </c>
      <c r="D93" s="25" t="s">
        <v>3</v>
      </c>
      <c r="E93" s="52">
        <v>1.6</v>
      </c>
      <c r="F93" s="149"/>
      <c r="G93" s="27">
        <f>E93*F93</f>
        <v>0</v>
      </c>
      <c r="H93" s="28"/>
      <c r="I93" s="51"/>
      <c r="J93" s="50"/>
      <c r="K93" s="50"/>
      <c r="L93" s="64"/>
    </row>
    <row r="94" spans="1:13" ht="50.1">
      <c r="A94" s="13" t="s">
        <v>70</v>
      </c>
      <c r="B94" s="10" t="s">
        <v>109</v>
      </c>
      <c r="C94" s="34" t="s">
        <v>253</v>
      </c>
      <c r="D94" s="41" t="s">
        <v>4</v>
      </c>
      <c r="E94" s="83">
        <v>0</v>
      </c>
      <c r="F94" s="83"/>
      <c r="G94" s="83"/>
      <c r="H94" s="43" t="s">
        <v>258</v>
      </c>
      <c r="I94" s="64"/>
      <c r="J94" s="64"/>
      <c r="K94" s="64"/>
      <c r="L94" s="64"/>
    </row>
    <row r="95" spans="1:13" ht="62.65">
      <c r="A95" s="13" t="s">
        <v>78</v>
      </c>
      <c r="B95" s="35" t="s">
        <v>94</v>
      </c>
      <c r="C95" s="36" t="s">
        <v>256</v>
      </c>
      <c r="D95" s="41" t="s">
        <v>4</v>
      </c>
      <c r="E95" s="83">
        <v>0</v>
      </c>
      <c r="F95" s="42"/>
      <c r="G95" s="42"/>
      <c r="H95" s="43" t="s">
        <v>258</v>
      </c>
      <c r="I95" s="64"/>
      <c r="J95" s="64"/>
      <c r="K95" s="64"/>
      <c r="L95" s="64"/>
    </row>
    <row r="96" spans="1:13" ht="87.65">
      <c r="A96" s="101" t="s">
        <v>79</v>
      </c>
      <c r="B96" s="90" t="s">
        <v>93</v>
      </c>
      <c r="C96" s="113" t="s">
        <v>257</v>
      </c>
      <c r="D96" s="41" t="s">
        <v>4</v>
      </c>
      <c r="E96" s="83">
        <v>0</v>
      </c>
      <c r="F96" s="42"/>
      <c r="G96" s="42"/>
      <c r="H96" s="43" t="s">
        <v>258</v>
      </c>
      <c r="I96" s="64"/>
      <c r="J96" s="64"/>
      <c r="K96" s="64"/>
      <c r="L96" s="64"/>
    </row>
    <row r="97" spans="1:12" ht="88.3" thickBot="1">
      <c r="A97" s="99" t="s">
        <v>144</v>
      </c>
      <c r="B97" s="54" t="s">
        <v>145</v>
      </c>
      <c r="C97" s="46" t="s">
        <v>254</v>
      </c>
      <c r="D97" s="92" t="s">
        <v>0</v>
      </c>
      <c r="E97" s="92">
        <v>38</v>
      </c>
      <c r="F97" s="153"/>
      <c r="G97" s="94">
        <f>F97*E97</f>
        <v>0</v>
      </c>
      <c r="H97" s="93"/>
      <c r="I97" s="134"/>
      <c r="J97" s="70"/>
      <c r="K97" s="64"/>
      <c r="L97" s="64"/>
    </row>
    <row r="98" spans="1:12" ht="15.65" thickBot="1">
      <c r="A98" s="161" t="s">
        <v>259</v>
      </c>
      <c r="B98" s="162"/>
      <c r="C98" s="162"/>
      <c r="D98" s="162"/>
      <c r="E98" s="162"/>
      <c r="F98" s="163"/>
      <c r="G98" s="67">
        <f>G92+G93+G94+G95+G96+G97</f>
        <v>0</v>
      </c>
      <c r="H98" s="15"/>
    </row>
    <row r="99" spans="1:12" thickBot="1">
      <c r="A99" s="81" t="s">
        <v>71</v>
      </c>
      <c r="B99" s="82"/>
      <c r="C99" s="164" t="s">
        <v>260</v>
      </c>
      <c r="D99" s="165"/>
      <c r="E99" s="165"/>
      <c r="F99" s="165"/>
      <c r="G99" s="165"/>
      <c r="H99" s="166"/>
    </row>
    <row r="100" spans="1:12" s="91" customFormat="1" ht="89.55" thickTop="1">
      <c r="A100" s="135" t="s">
        <v>136</v>
      </c>
      <c r="B100" s="125" t="s">
        <v>136</v>
      </c>
      <c r="C100" s="114" t="s">
        <v>261</v>
      </c>
      <c r="D100" s="25" t="s">
        <v>282</v>
      </c>
      <c r="E100" s="120">
        <v>64</v>
      </c>
      <c r="F100" s="154"/>
      <c r="G100" s="123">
        <f t="shared" ref="G100:G107" si="6">E100*F100</f>
        <v>0</v>
      </c>
      <c r="H100" s="136"/>
    </row>
    <row r="101" spans="1:12" s="91" customFormat="1" ht="165.8" customHeight="1">
      <c r="A101" s="135" t="s">
        <v>137</v>
      </c>
      <c r="B101" s="125" t="s">
        <v>137</v>
      </c>
      <c r="C101" s="114" t="s">
        <v>262</v>
      </c>
      <c r="D101" s="120" t="s">
        <v>138</v>
      </c>
      <c r="E101" s="120">
        <v>64</v>
      </c>
      <c r="F101" s="154"/>
      <c r="G101" s="123">
        <f t="shared" si="6"/>
        <v>0</v>
      </c>
      <c r="H101" s="136"/>
    </row>
    <row r="102" spans="1:12" s="91" customFormat="1" ht="129" customHeight="1">
      <c r="A102" s="135" t="s">
        <v>139</v>
      </c>
      <c r="B102" s="125" t="s">
        <v>139</v>
      </c>
      <c r="C102" s="114" t="s">
        <v>263</v>
      </c>
      <c r="D102" s="120" t="s">
        <v>121</v>
      </c>
      <c r="E102" s="120">
        <v>83</v>
      </c>
      <c r="F102" s="154"/>
      <c r="G102" s="123">
        <f t="shared" si="6"/>
        <v>0</v>
      </c>
      <c r="H102" s="136"/>
    </row>
    <row r="103" spans="1:12" s="91" customFormat="1" ht="76.400000000000006">
      <c r="A103" s="135" t="s">
        <v>113</v>
      </c>
      <c r="B103" s="125" t="s">
        <v>113</v>
      </c>
      <c r="C103" s="114" t="s">
        <v>264</v>
      </c>
      <c r="D103" s="25" t="s">
        <v>284</v>
      </c>
      <c r="E103" s="120">
        <v>10</v>
      </c>
      <c r="F103" s="154"/>
      <c r="G103" s="123">
        <f t="shared" si="6"/>
        <v>0</v>
      </c>
      <c r="H103" s="136"/>
    </row>
    <row r="104" spans="1:12" s="91" customFormat="1" ht="76.400000000000006">
      <c r="A104" s="209" t="s">
        <v>114</v>
      </c>
      <c r="B104" s="210" t="s">
        <v>114</v>
      </c>
      <c r="C104" s="88" t="s">
        <v>265</v>
      </c>
      <c r="D104" s="120"/>
      <c r="E104" s="120"/>
      <c r="F104" s="122"/>
      <c r="G104" s="123"/>
      <c r="H104" s="212"/>
    </row>
    <row r="105" spans="1:12" s="91" customFormat="1" ht="14.4">
      <c r="A105" s="209"/>
      <c r="B105" s="211"/>
      <c r="C105" s="63" t="s">
        <v>266</v>
      </c>
      <c r="D105" s="25" t="s">
        <v>282</v>
      </c>
      <c r="E105" s="120">
        <v>148</v>
      </c>
      <c r="F105" s="154"/>
      <c r="G105" s="123">
        <f t="shared" si="6"/>
        <v>0</v>
      </c>
      <c r="H105" s="213"/>
    </row>
    <row r="106" spans="1:12" s="91" customFormat="1" ht="76.400000000000006">
      <c r="A106" s="209" t="s">
        <v>116</v>
      </c>
      <c r="B106" s="210" t="s">
        <v>116</v>
      </c>
      <c r="C106" s="88" t="s">
        <v>267</v>
      </c>
      <c r="D106" s="120"/>
      <c r="E106" s="120"/>
      <c r="F106" s="122"/>
      <c r="G106" s="123"/>
      <c r="H106" s="212"/>
    </row>
    <row r="107" spans="1:12" s="91" customFormat="1" ht="14.4">
      <c r="A107" s="209"/>
      <c r="B107" s="211"/>
      <c r="C107" s="63" t="s">
        <v>266</v>
      </c>
      <c r="D107" s="120" t="s">
        <v>115</v>
      </c>
      <c r="E107" s="120">
        <v>22</v>
      </c>
      <c r="F107" s="154"/>
      <c r="G107" s="123">
        <f t="shared" si="6"/>
        <v>0</v>
      </c>
      <c r="H107" s="213"/>
    </row>
    <row r="108" spans="1:12" s="91" customFormat="1" ht="88.9">
      <c r="A108" s="135" t="s">
        <v>140</v>
      </c>
      <c r="B108" s="125" t="s">
        <v>140</v>
      </c>
      <c r="C108" s="115" t="s">
        <v>268</v>
      </c>
      <c r="D108" s="25" t="s">
        <v>282</v>
      </c>
      <c r="E108" s="120">
        <v>64</v>
      </c>
      <c r="F108" s="154"/>
      <c r="G108" s="123">
        <f>E108*F108</f>
        <v>0</v>
      </c>
      <c r="H108" s="136"/>
    </row>
    <row r="109" spans="1:12" s="91" customFormat="1" ht="76.400000000000006">
      <c r="A109" s="135" t="s">
        <v>141</v>
      </c>
      <c r="B109" s="125" t="s">
        <v>141</v>
      </c>
      <c r="C109" s="115" t="s">
        <v>269</v>
      </c>
      <c r="D109" s="120" t="s">
        <v>142</v>
      </c>
      <c r="E109" s="120">
        <v>1.64</v>
      </c>
      <c r="F109" s="154"/>
      <c r="G109" s="123">
        <f>E109*F109</f>
        <v>0</v>
      </c>
      <c r="H109" s="136"/>
    </row>
    <row r="110" spans="1:12" s="91" customFormat="1" ht="76.400000000000006">
      <c r="A110" s="135" t="s">
        <v>117</v>
      </c>
      <c r="B110" s="125" t="s">
        <v>117</v>
      </c>
      <c r="C110" s="88" t="s">
        <v>270</v>
      </c>
      <c r="D110" s="25" t="s">
        <v>282</v>
      </c>
      <c r="E110" s="120">
        <v>148</v>
      </c>
      <c r="F110" s="154"/>
      <c r="G110" s="123">
        <f>E110*F110</f>
        <v>0</v>
      </c>
      <c r="H110" s="136"/>
    </row>
    <row r="111" spans="1:12" s="91" customFormat="1" ht="63.9">
      <c r="A111" s="135" t="s">
        <v>118</v>
      </c>
      <c r="B111" s="125" t="s">
        <v>118</v>
      </c>
      <c r="C111" s="88" t="s">
        <v>271</v>
      </c>
      <c r="D111" s="25" t="s">
        <v>282</v>
      </c>
      <c r="E111" s="120">
        <v>22</v>
      </c>
      <c r="F111" s="154"/>
      <c r="G111" s="123">
        <f>E111*F111</f>
        <v>0</v>
      </c>
      <c r="H111" s="136"/>
    </row>
    <row r="112" spans="1:12" s="91" customFormat="1" ht="106.45" customHeight="1">
      <c r="A112" s="135" t="s">
        <v>119</v>
      </c>
      <c r="B112" s="125" t="s">
        <v>119</v>
      </c>
      <c r="C112" s="88" t="s">
        <v>272</v>
      </c>
      <c r="D112" s="120" t="s">
        <v>120</v>
      </c>
      <c r="E112" s="120">
        <v>3.7999999999999999E-2</v>
      </c>
      <c r="F112" s="154"/>
      <c r="G112" s="123">
        <f t="shared" ref="G112:G121" si="7">E112*F112</f>
        <v>0</v>
      </c>
      <c r="H112" s="136"/>
    </row>
    <row r="113" spans="1:8" s="91" customFormat="1" ht="126.5">
      <c r="A113" s="135" t="s">
        <v>143</v>
      </c>
      <c r="B113" s="125" t="s">
        <v>143</v>
      </c>
      <c r="C113" s="88" t="s">
        <v>273</v>
      </c>
      <c r="D113" s="120" t="s">
        <v>121</v>
      </c>
      <c r="E113" s="120">
        <v>69</v>
      </c>
      <c r="F113" s="154"/>
      <c r="G113" s="123">
        <f t="shared" si="7"/>
        <v>0</v>
      </c>
      <c r="H113" s="136"/>
    </row>
    <row r="114" spans="1:8" s="91" customFormat="1" ht="88.9">
      <c r="A114" s="135" t="s">
        <v>122</v>
      </c>
      <c r="B114" s="125" t="s">
        <v>122</v>
      </c>
      <c r="C114" s="88" t="s">
        <v>274</v>
      </c>
      <c r="D114" s="120" t="s">
        <v>120</v>
      </c>
      <c r="E114" s="120">
        <v>0.02</v>
      </c>
      <c r="F114" s="154"/>
      <c r="G114" s="123">
        <f t="shared" si="7"/>
        <v>0</v>
      </c>
      <c r="H114" s="136"/>
    </row>
    <row r="115" spans="1:8" s="91" customFormat="1" ht="102.05">
      <c r="A115" s="135" t="s">
        <v>123</v>
      </c>
      <c r="B115" s="125" t="s">
        <v>123</v>
      </c>
      <c r="C115" s="88" t="s">
        <v>275</v>
      </c>
      <c r="D115" s="120" t="s">
        <v>120</v>
      </c>
      <c r="E115" s="120">
        <v>1.7999999999999999E-2</v>
      </c>
      <c r="F115" s="154"/>
      <c r="G115" s="123">
        <f t="shared" si="7"/>
        <v>0</v>
      </c>
      <c r="H115" s="136"/>
    </row>
    <row r="116" spans="1:8" s="91" customFormat="1" ht="164.2" customHeight="1">
      <c r="A116" s="135" t="s">
        <v>124</v>
      </c>
      <c r="B116" s="125" t="s">
        <v>124</v>
      </c>
      <c r="C116" s="88" t="s">
        <v>276</v>
      </c>
      <c r="D116" s="120" t="s">
        <v>120</v>
      </c>
      <c r="E116" s="120">
        <v>3.7999999999999999E-2</v>
      </c>
      <c r="F116" s="154"/>
      <c r="G116" s="123">
        <f t="shared" si="7"/>
        <v>0</v>
      </c>
      <c r="H116" s="136"/>
    </row>
    <row r="117" spans="1:8" s="91" customFormat="1" ht="88.9">
      <c r="A117" s="135" t="s">
        <v>125</v>
      </c>
      <c r="B117" s="125" t="s">
        <v>125</v>
      </c>
      <c r="C117" s="88" t="s">
        <v>277</v>
      </c>
      <c r="D117" s="120" t="s">
        <v>283</v>
      </c>
      <c r="E117" s="120">
        <v>10</v>
      </c>
      <c r="F117" s="154"/>
      <c r="G117" s="123">
        <f t="shared" si="7"/>
        <v>0</v>
      </c>
      <c r="H117" s="136"/>
    </row>
    <row r="118" spans="1:8" s="91" customFormat="1" ht="88.9">
      <c r="A118" s="135" t="s">
        <v>126</v>
      </c>
      <c r="B118" s="125" t="s">
        <v>126</v>
      </c>
      <c r="C118" s="88" t="s">
        <v>278</v>
      </c>
      <c r="D118" s="120" t="s">
        <v>120</v>
      </c>
      <c r="E118" s="120">
        <v>3.7999999999999999E-2</v>
      </c>
      <c r="F118" s="154"/>
      <c r="G118" s="123">
        <f t="shared" si="7"/>
        <v>0</v>
      </c>
      <c r="H118" s="136"/>
    </row>
    <row r="119" spans="1:8" s="91" customFormat="1" ht="78.75" customHeight="1">
      <c r="A119" s="135" t="s">
        <v>127</v>
      </c>
      <c r="B119" s="125" t="s">
        <v>127</v>
      </c>
      <c r="C119" s="88" t="s">
        <v>279</v>
      </c>
      <c r="D119" s="25" t="s">
        <v>282</v>
      </c>
      <c r="E119" s="120">
        <v>148</v>
      </c>
      <c r="F119" s="154"/>
      <c r="G119" s="123">
        <f t="shared" si="7"/>
        <v>0</v>
      </c>
      <c r="H119" s="136"/>
    </row>
    <row r="120" spans="1:8" s="91" customFormat="1" ht="66.7" customHeight="1">
      <c r="A120" s="135" t="s">
        <v>128</v>
      </c>
      <c r="B120" s="125" t="s">
        <v>128</v>
      </c>
      <c r="C120" s="88" t="s">
        <v>280</v>
      </c>
      <c r="D120" s="25" t="s">
        <v>282</v>
      </c>
      <c r="E120" s="120">
        <v>22</v>
      </c>
      <c r="F120" s="154"/>
      <c r="G120" s="123">
        <f t="shared" si="7"/>
        <v>0</v>
      </c>
      <c r="H120" s="136"/>
    </row>
    <row r="121" spans="1:8" s="91" customFormat="1" ht="303.64999999999998" thickBot="1">
      <c r="A121" s="137" t="s">
        <v>129</v>
      </c>
      <c r="B121" s="126" t="s">
        <v>129</v>
      </c>
      <c r="C121" s="116" t="s">
        <v>281</v>
      </c>
      <c r="D121" s="37" t="s">
        <v>282</v>
      </c>
      <c r="E121" s="121">
        <v>6</v>
      </c>
      <c r="F121" s="155"/>
      <c r="G121" s="124">
        <f t="shared" si="7"/>
        <v>0</v>
      </c>
      <c r="H121" s="138"/>
    </row>
    <row r="122" spans="1:8" ht="15.65" thickBot="1">
      <c r="A122" s="161" t="s">
        <v>285</v>
      </c>
      <c r="B122" s="162"/>
      <c r="C122" s="162"/>
      <c r="D122" s="162"/>
      <c r="E122" s="162"/>
      <c r="F122" s="163"/>
      <c r="G122" s="117">
        <f>G100+G101+G102+G103+G104+G105+G106+G107+G108+G109+G110+G111+G112+G113+G114+G115+G116+G117+G118+G119+G120+G121</f>
        <v>0</v>
      </c>
      <c r="H122" s="15"/>
    </row>
    <row r="123" spans="1:8" ht="21" customHeight="1" thickBot="1">
      <c r="A123" s="18" t="s">
        <v>72</v>
      </c>
      <c r="B123" s="20"/>
      <c r="C123" s="164" t="s">
        <v>286</v>
      </c>
      <c r="D123" s="165"/>
      <c r="E123" s="165"/>
      <c r="F123" s="165"/>
      <c r="G123" s="165"/>
      <c r="H123" s="166"/>
    </row>
    <row r="124" spans="1:8" ht="73.599999999999994" customHeight="1" thickTop="1">
      <c r="A124" s="12" t="s">
        <v>73</v>
      </c>
      <c r="B124" s="11" t="s">
        <v>87</v>
      </c>
      <c r="C124" s="21" t="s">
        <v>289</v>
      </c>
      <c r="D124" s="22" t="s">
        <v>282</v>
      </c>
      <c r="E124" s="57">
        <v>22</v>
      </c>
      <c r="F124" s="148"/>
      <c r="G124" s="127">
        <f>E124*F124</f>
        <v>0</v>
      </c>
      <c r="H124" s="24"/>
    </row>
    <row r="125" spans="1:8" ht="75.150000000000006">
      <c r="A125" s="13" t="s">
        <v>101</v>
      </c>
      <c r="B125" s="10" t="s">
        <v>88</v>
      </c>
      <c r="C125" s="118" t="s">
        <v>290</v>
      </c>
      <c r="D125" s="41" t="s">
        <v>282</v>
      </c>
      <c r="E125" s="52">
        <v>88</v>
      </c>
      <c r="F125" s="26"/>
      <c r="G125" s="27"/>
      <c r="H125" s="28" t="s">
        <v>287</v>
      </c>
    </row>
    <row r="126" spans="1:8" ht="50.1">
      <c r="A126" s="13" t="s">
        <v>132</v>
      </c>
      <c r="B126" s="10" t="s">
        <v>104</v>
      </c>
      <c r="C126" s="118" t="s">
        <v>291</v>
      </c>
      <c r="D126" s="41" t="s">
        <v>0</v>
      </c>
      <c r="E126" s="52">
        <v>0</v>
      </c>
      <c r="F126" s="26"/>
      <c r="G126" s="27"/>
      <c r="H126" s="28" t="s">
        <v>292</v>
      </c>
    </row>
    <row r="127" spans="1:8" ht="25.7" thickBot="1">
      <c r="A127" s="13" t="s">
        <v>150</v>
      </c>
      <c r="B127" s="10"/>
      <c r="C127" s="34" t="s">
        <v>293</v>
      </c>
      <c r="D127" s="31" t="s">
        <v>282</v>
      </c>
      <c r="E127" s="52">
        <v>1</v>
      </c>
      <c r="F127" s="26"/>
      <c r="G127" s="27"/>
      <c r="H127" s="28" t="s">
        <v>288</v>
      </c>
    </row>
    <row r="128" spans="1:8" ht="20.05" customHeight="1" thickBot="1">
      <c r="A128" s="161" t="s">
        <v>294</v>
      </c>
      <c r="B128" s="162"/>
      <c r="C128" s="162"/>
      <c r="D128" s="162"/>
      <c r="E128" s="162"/>
      <c r="F128" s="163"/>
      <c r="G128" s="75">
        <f>G124+G125+G126+G127</f>
        <v>0</v>
      </c>
      <c r="H128" s="15"/>
    </row>
    <row r="129" spans="1:8" ht="20.05" customHeight="1" thickBot="1">
      <c r="A129" s="18" t="s">
        <v>74</v>
      </c>
      <c r="B129" s="20"/>
      <c r="C129" s="164" t="s">
        <v>295</v>
      </c>
      <c r="D129" s="165"/>
      <c r="E129" s="165"/>
      <c r="F129" s="165"/>
      <c r="G129" s="165"/>
      <c r="H129" s="166"/>
    </row>
    <row r="130" spans="1:8" ht="88.3" thickTop="1">
      <c r="A130" s="12" t="s">
        <v>75</v>
      </c>
      <c r="B130" s="11"/>
      <c r="C130" s="21" t="s">
        <v>300</v>
      </c>
      <c r="D130" s="22" t="s">
        <v>159</v>
      </c>
      <c r="E130" s="22">
        <v>1</v>
      </c>
      <c r="F130" s="72"/>
      <c r="G130" s="72">
        <v>4500</v>
      </c>
      <c r="H130" s="157" t="s">
        <v>311</v>
      </c>
    </row>
    <row r="131" spans="1:8" ht="37.6">
      <c r="A131" s="13" t="s">
        <v>76</v>
      </c>
      <c r="B131" s="10"/>
      <c r="C131" s="34" t="s">
        <v>314</v>
      </c>
      <c r="D131" s="25" t="s">
        <v>159</v>
      </c>
      <c r="E131" s="25">
        <v>0</v>
      </c>
      <c r="F131" s="73"/>
      <c r="G131" s="160"/>
      <c r="H131" s="28"/>
    </row>
    <row r="132" spans="1:8" ht="25.05">
      <c r="A132" s="13" t="s">
        <v>77</v>
      </c>
      <c r="B132" s="10"/>
      <c r="C132" s="34" t="s">
        <v>296</v>
      </c>
      <c r="D132" s="25" t="s">
        <v>159</v>
      </c>
      <c r="E132" s="25">
        <v>1</v>
      </c>
      <c r="F132" s="73"/>
      <c r="G132" s="156"/>
      <c r="H132" s="28"/>
    </row>
    <row r="133" spans="1:8" ht="20.05" customHeight="1" thickBot="1">
      <c r="A133" s="17" t="s">
        <v>148</v>
      </c>
      <c r="B133" s="29"/>
      <c r="C133" s="46" t="s">
        <v>297</v>
      </c>
      <c r="D133" s="31" t="s">
        <v>159</v>
      </c>
      <c r="E133" s="31">
        <v>1</v>
      </c>
      <c r="F133" s="74"/>
      <c r="G133" s="74">
        <v>5000</v>
      </c>
      <c r="H133" s="158" t="s">
        <v>311</v>
      </c>
    </row>
    <row r="134" spans="1:8" ht="15.65" thickBot="1">
      <c r="A134" s="161" t="s">
        <v>298</v>
      </c>
      <c r="B134" s="162"/>
      <c r="C134" s="162"/>
      <c r="D134" s="162"/>
      <c r="E134" s="162"/>
      <c r="F134" s="163"/>
      <c r="G134" s="75">
        <f>G130+G131+G132+G133</f>
        <v>9500</v>
      </c>
      <c r="H134" s="15"/>
    </row>
    <row r="135" spans="1:8" ht="15.65" thickBot="1">
      <c r="A135" s="161" t="s">
        <v>299</v>
      </c>
      <c r="B135" s="162"/>
      <c r="C135" s="162"/>
      <c r="D135" s="162"/>
      <c r="E135" s="162"/>
      <c r="F135" s="163"/>
      <c r="G135" s="75">
        <f>G13+G24+G27+G31+G37+G44+G52+G71+G76+G82+G87+G90+G98+G122+G128+G134</f>
        <v>9500</v>
      </c>
      <c r="H135" s="15"/>
    </row>
    <row r="136" spans="1:8">
      <c r="A136" s="128"/>
      <c r="B136" s="128"/>
      <c r="C136" s="128"/>
      <c r="D136" s="128"/>
      <c r="E136" s="129"/>
      <c r="F136" s="130"/>
      <c r="G136" s="131"/>
      <c r="H136" s="132"/>
    </row>
    <row r="137" spans="1:8" ht="82.5" customHeight="1">
      <c r="A137" s="167" t="s">
        <v>312</v>
      </c>
      <c r="B137" s="168"/>
      <c r="C137" s="168"/>
      <c r="D137" s="168"/>
      <c r="E137" s="168"/>
      <c r="F137" s="168"/>
      <c r="G137" s="168"/>
      <c r="H137" s="168"/>
    </row>
    <row r="138" spans="1:8">
      <c r="A138" s="4"/>
      <c r="B138" s="4"/>
      <c r="C138" s="4"/>
      <c r="D138" s="4"/>
      <c r="E138" s="5"/>
      <c r="F138" s="7"/>
      <c r="G138" s="7"/>
      <c r="H138" s="9"/>
    </row>
    <row r="139" spans="1:8">
      <c r="A139" s="159" t="s">
        <v>313</v>
      </c>
      <c r="B139" s="4"/>
      <c r="C139" s="4"/>
      <c r="D139" s="4"/>
      <c r="E139" s="5"/>
      <c r="F139" s="7"/>
      <c r="G139" s="7"/>
      <c r="H139" s="9"/>
    </row>
    <row r="140" spans="1:8">
      <c r="A140" s="4"/>
      <c r="B140" s="4"/>
      <c r="C140" s="4"/>
      <c r="D140" s="4"/>
      <c r="E140" s="5"/>
      <c r="F140" s="7"/>
      <c r="G140" s="7"/>
      <c r="H140" s="9"/>
    </row>
    <row r="141" spans="1:8">
      <c r="A141" s="4"/>
      <c r="B141" s="4"/>
      <c r="C141" s="4"/>
      <c r="D141" s="4"/>
      <c r="E141" s="5"/>
      <c r="F141" s="7"/>
      <c r="G141" s="7"/>
      <c r="H141" s="9"/>
    </row>
    <row r="142" spans="1:8">
      <c r="A142" s="4"/>
      <c r="B142" s="4"/>
      <c r="C142" s="4"/>
      <c r="D142" s="4"/>
      <c r="E142" s="5"/>
      <c r="F142" s="7"/>
      <c r="G142" s="7"/>
      <c r="H142" s="9"/>
    </row>
    <row r="143" spans="1:8">
      <c r="A143" s="4"/>
      <c r="B143" s="4"/>
      <c r="C143" s="4"/>
      <c r="D143" s="4"/>
      <c r="E143" s="5"/>
      <c r="F143" s="7"/>
      <c r="G143" s="7"/>
      <c r="H143" s="9"/>
    </row>
    <row r="144" spans="1:8">
      <c r="A144" s="4"/>
      <c r="B144" s="4"/>
      <c r="C144" s="4"/>
      <c r="D144" s="4"/>
      <c r="E144" s="5"/>
      <c r="F144" s="7"/>
      <c r="G144" s="7"/>
      <c r="H144" s="9"/>
    </row>
    <row r="145" spans="1:8">
      <c r="A145" s="4"/>
      <c r="B145" s="4"/>
      <c r="C145" s="4"/>
      <c r="D145" s="4"/>
      <c r="E145" s="5"/>
      <c r="F145" s="7"/>
      <c r="G145" s="7"/>
      <c r="H145" s="9"/>
    </row>
    <row r="146" spans="1:8">
      <c r="A146" s="4"/>
      <c r="B146" s="4"/>
      <c r="C146" s="4"/>
      <c r="D146" s="4"/>
      <c r="E146" s="5"/>
      <c r="F146" s="7"/>
      <c r="G146" s="7"/>
      <c r="H146" s="9"/>
    </row>
    <row r="147" spans="1:8">
      <c r="A147" s="4"/>
      <c r="B147" s="4"/>
      <c r="C147" s="4"/>
      <c r="D147" s="4"/>
      <c r="E147" s="5"/>
      <c r="F147" s="7"/>
      <c r="G147" s="7"/>
      <c r="H147" s="9"/>
    </row>
    <row r="148" spans="1:8">
      <c r="A148" s="4"/>
      <c r="B148" s="4"/>
      <c r="C148" s="4"/>
      <c r="D148" s="4"/>
      <c r="E148" s="5"/>
      <c r="F148" s="7"/>
      <c r="G148" s="7"/>
      <c r="H148" s="9"/>
    </row>
    <row r="149" spans="1:8">
      <c r="A149" s="4"/>
      <c r="B149" s="4"/>
      <c r="C149" s="4"/>
      <c r="D149" s="4"/>
      <c r="E149" s="5"/>
      <c r="F149" s="7"/>
      <c r="G149" s="7"/>
      <c r="H149" s="9"/>
    </row>
    <row r="150" spans="1:8">
      <c r="A150" s="4"/>
      <c r="B150" s="4"/>
      <c r="C150" s="4"/>
      <c r="D150" s="4"/>
      <c r="E150" s="5"/>
      <c r="F150" s="7"/>
      <c r="G150" s="7"/>
      <c r="H150" s="9"/>
    </row>
    <row r="151" spans="1:8">
      <c r="A151" s="4"/>
      <c r="B151" s="4"/>
      <c r="C151" s="4"/>
      <c r="D151" s="4"/>
      <c r="E151" s="5"/>
      <c r="F151" s="7"/>
      <c r="G151" s="7"/>
      <c r="H151" s="9"/>
    </row>
    <row r="152" spans="1:8">
      <c r="A152" s="4"/>
      <c r="B152" s="4"/>
      <c r="C152" s="4"/>
      <c r="D152" s="4"/>
      <c r="E152" s="5"/>
      <c r="F152" s="7"/>
      <c r="G152" s="7"/>
      <c r="H152" s="9"/>
    </row>
    <row r="153" spans="1:8">
      <c r="A153" s="4"/>
      <c r="B153" s="4"/>
      <c r="C153" s="4"/>
      <c r="D153" s="4"/>
      <c r="E153" s="5"/>
      <c r="F153" s="7"/>
      <c r="G153" s="7"/>
      <c r="H153" s="9"/>
    </row>
    <row r="154" spans="1:8">
      <c r="A154" s="4"/>
      <c r="B154" s="4"/>
      <c r="C154" s="4"/>
      <c r="D154" s="4"/>
      <c r="E154" s="5"/>
      <c r="F154" s="7"/>
      <c r="G154" s="7"/>
      <c r="H154" s="9"/>
    </row>
    <row r="155" spans="1:8">
      <c r="A155" s="4"/>
      <c r="B155" s="4"/>
      <c r="C155" s="4"/>
      <c r="D155" s="4"/>
      <c r="E155" s="5"/>
      <c r="F155" s="7"/>
      <c r="G155" s="7"/>
      <c r="H155" s="9"/>
    </row>
    <row r="156" spans="1:8">
      <c r="A156" s="4"/>
      <c r="B156" s="4"/>
      <c r="C156" s="4"/>
      <c r="D156" s="4"/>
      <c r="E156" s="5"/>
      <c r="F156" s="7"/>
      <c r="G156" s="7"/>
      <c r="H156" s="9"/>
    </row>
    <row r="157" spans="1:8">
      <c r="A157" s="4"/>
      <c r="B157" s="4"/>
      <c r="C157" s="4"/>
      <c r="D157" s="4"/>
      <c r="E157" s="5"/>
      <c r="F157" s="7"/>
      <c r="G157" s="7"/>
      <c r="H157" s="9"/>
    </row>
    <row r="158" spans="1:8">
      <c r="A158" s="4"/>
      <c r="B158" s="4"/>
      <c r="C158" s="4"/>
      <c r="D158" s="4"/>
      <c r="E158" s="5"/>
      <c r="F158" s="7"/>
      <c r="G158" s="7"/>
      <c r="H158" s="9"/>
    </row>
    <row r="159" spans="1:8">
      <c r="A159" s="4"/>
      <c r="B159" s="4"/>
      <c r="C159" s="4"/>
      <c r="D159" s="4"/>
      <c r="E159" s="5"/>
      <c r="F159" s="7"/>
      <c r="G159" s="7"/>
      <c r="H159" s="9"/>
    </row>
    <row r="160" spans="1:8">
      <c r="A160" s="4"/>
      <c r="B160" s="4"/>
      <c r="C160" s="4"/>
      <c r="D160" s="4"/>
      <c r="E160" s="5"/>
      <c r="F160" s="7"/>
      <c r="G160" s="7"/>
      <c r="H160" s="9"/>
    </row>
    <row r="161" spans="1:8">
      <c r="A161" s="4"/>
      <c r="B161" s="4"/>
      <c r="C161" s="4"/>
      <c r="D161" s="4"/>
      <c r="E161" s="5"/>
      <c r="F161" s="7"/>
      <c r="G161" s="7"/>
      <c r="H161" s="9"/>
    </row>
    <row r="162" spans="1:8">
      <c r="A162" s="4"/>
      <c r="B162" s="4"/>
      <c r="C162" s="4"/>
      <c r="D162" s="4"/>
      <c r="E162" s="5"/>
      <c r="F162" s="7"/>
      <c r="G162" s="7"/>
      <c r="H162" s="9"/>
    </row>
    <row r="163" spans="1:8">
      <c r="A163" s="4"/>
      <c r="B163" s="4"/>
      <c r="C163" s="4"/>
      <c r="D163" s="4"/>
      <c r="E163" s="5"/>
      <c r="F163" s="7"/>
      <c r="G163" s="7"/>
      <c r="H163" s="9"/>
    </row>
    <row r="164" spans="1:8">
      <c r="A164" s="4"/>
      <c r="B164" s="4"/>
      <c r="C164" s="4"/>
      <c r="D164" s="4"/>
      <c r="E164" s="5"/>
      <c r="F164" s="7"/>
      <c r="G164" s="7"/>
      <c r="H164" s="9"/>
    </row>
    <row r="165" spans="1:8">
      <c r="A165" s="4"/>
      <c r="B165" s="4"/>
      <c r="C165" s="4"/>
      <c r="D165" s="4"/>
      <c r="E165" s="5"/>
      <c r="F165" s="7"/>
      <c r="G165" s="7"/>
      <c r="H165" s="9"/>
    </row>
    <row r="166" spans="1:8">
      <c r="A166" s="4"/>
      <c r="B166" s="4"/>
      <c r="C166" s="4"/>
      <c r="D166" s="4"/>
      <c r="E166" s="5"/>
      <c r="F166" s="7"/>
      <c r="G166" s="7"/>
      <c r="H166" s="9"/>
    </row>
    <row r="167" spans="1:8">
      <c r="A167" s="4"/>
      <c r="B167" s="4"/>
      <c r="C167" s="4"/>
      <c r="D167" s="4"/>
      <c r="E167" s="5"/>
      <c r="F167" s="7"/>
      <c r="G167" s="7"/>
      <c r="H167" s="9"/>
    </row>
    <row r="168" spans="1:8">
      <c r="A168" s="4"/>
      <c r="B168" s="4"/>
      <c r="C168" s="4"/>
      <c r="D168" s="4"/>
      <c r="E168" s="5"/>
      <c r="F168" s="7"/>
      <c r="G168" s="7"/>
      <c r="H168" s="9"/>
    </row>
    <row r="169" spans="1:8">
      <c r="A169" s="4"/>
      <c r="B169" s="4"/>
      <c r="C169" s="4"/>
      <c r="D169" s="4"/>
      <c r="E169" s="5"/>
      <c r="F169" s="7"/>
      <c r="G169" s="7"/>
      <c r="H169" s="9"/>
    </row>
    <row r="170" spans="1:8">
      <c r="A170" s="4"/>
      <c r="B170" s="4"/>
      <c r="C170" s="4"/>
      <c r="D170" s="4"/>
      <c r="E170" s="5"/>
      <c r="F170" s="7"/>
      <c r="G170" s="7"/>
      <c r="H170" s="9"/>
    </row>
    <row r="171" spans="1:8">
      <c r="A171" s="4"/>
      <c r="B171" s="4"/>
      <c r="C171" s="4"/>
      <c r="D171" s="4"/>
      <c r="E171" s="5"/>
      <c r="F171" s="7"/>
      <c r="G171" s="7"/>
      <c r="H171" s="9"/>
    </row>
    <row r="172" spans="1:8">
      <c r="A172" s="4"/>
      <c r="B172" s="4"/>
      <c r="C172" s="4"/>
      <c r="D172" s="4"/>
      <c r="E172" s="5"/>
      <c r="F172" s="7"/>
      <c r="G172" s="7"/>
      <c r="H172" s="9"/>
    </row>
    <row r="173" spans="1:8">
      <c r="A173" s="4"/>
      <c r="B173" s="4"/>
      <c r="C173" s="4"/>
      <c r="D173" s="4"/>
      <c r="E173" s="5"/>
      <c r="F173" s="7"/>
      <c r="G173" s="7"/>
      <c r="H173" s="9"/>
    </row>
    <row r="174" spans="1:8">
      <c r="A174" s="4"/>
      <c r="B174" s="4"/>
      <c r="C174" s="4"/>
      <c r="D174" s="4"/>
      <c r="E174" s="5"/>
      <c r="F174" s="7"/>
      <c r="G174" s="7"/>
      <c r="H174" s="9"/>
    </row>
    <row r="175" spans="1:8">
      <c r="A175" s="4"/>
      <c r="B175" s="4"/>
      <c r="C175" s="4"/>
      <c r="D175" s="4"/>
      <c r="E175" s="5"/>
      <c r="F175" s="7"/>
      <c r="G175" s="7"/>
      <c r="H175" s="9"/>
    </row>
    <row r="176" spans="1:8">
      <c r="A176" s="4"/>
      <c r="B176" s="4"/>
      <c r="C176" s="4"/>
      <c r="D176" s="4"/>
      <c r="E176" s="5"/>
      <c r="F176" s="7"/>
      <c r="G176" s="7"/>
      <c r="H176" s="9"/>
    </row>
    <row r="177" spans="1:8">
      <c r="A177" s="4"/>
      <c r="B177" s="4"/>
      <c r="C177" s="4"/>
      <c r="D177" s="4"/>
      <c r="E177" s="5"/>
      <c r="F177" s="7"/>
      <c r="G177" s="7"/>
      <c r="H177" s="9"/>
    </row>
    <row r="178" spans="1:8">
      <c r="A178" s="4"/>
      <c r="B178" s="4"/>
      <c r="C178" s="4"/>
      <c r="D178" s="4"/>
      <c r="E178" s="5"/>
      <c r="F178" s="7"/>
      <c r="G178" s="7"/>
      <c r="H178" s="9"/>
    </row>
    <row r="179" spans="1:8">
      <c r="A179" s="4"/>
      <c r="B179" s="4"/>
      <c r="C179" s="4"/>
      <c r="D179" s="4"/>
      <c r="E179" s="5"/>
      <c r="F179" s="7"/>
      <c r="G179" s="7"/>
      <c r="H179" s="9"/>
    </row>
    <row r="180" spans="1:8">
      <c r="A180" s="4"/>
      <c r="B180" s="4"/>
      <c r="C180" s="4"/>
      <c r="D180" s="4"/>
      <c r="E180" s="5"/>
      <c r="F180" s="7"/>
      <c r="G180" s="7"/>
      <c r="H180" s="9"/>
    </row>
    <row r="181" spans="1:8">
      <c r="A181" s="4"/>
      <c r="B181" s="4"/>
      <c r="C181" s="4"/>
      <c r="D181" s="4"/>
      <c r="E181" s="5"/>
      <c r="F181" s="7"/>
      <c r="G181" s="7"/>
      <c r="H181" s="9"/>
    </row>
    <row r="182" spans="1:8">
      <c r="A182" s="4"/>
      <c r="B182" s="4"/>
      <c r="C182" s="4"/>
      <c r="D182" s="4"/>
      <c r="E182" s="5"/>
      <c r="F182" s="7"/>
      <c r="G182" s="7"/>
      <c r="H182" s="9"/>
    </row>
    <row r="183" spans="1:8">
      <c r="A183" s="4"/>
      <c r="B183" s="4"/>
      <c r="C183" s="4"/>
      <c r="D183" s="4"/>
      <c r="E183" s="5"/>
      <c r="F183" s="7"/>
      <c r="G183" s="7"/>
      <c r="H183" s="9"/>
    </row>
    <row r="184" spans="1:8">
      <c r="A184" s="4"/>
      <c r="B184" s="4"/>
      <c r="C184" s="4"/>
      <c r="D184" s="4"/>
      <c r="E184" s="5"/>
      <c r="F184" s="7"/>
      <c r="G184" s="7"/>
      <c r="H184" s="9"/>
    </row>
    <row r="185" spans="1:8">
      <c r="A185" s="4"/>
      <c r="B185" s="4"/>
      <c r="C185" s="4"/>
      <c r="D185" s="4"/>
      <c r="E185" s="5"/>
      <c r="F185" s="7"/>
      <c r="G185" s="7"/>
      <c r="H185" s="9"/>
    </row>
    <row r="186" spans="1:8">
      <c r="A186" s="4"/>
      <c r="B186" s="4"/>
      <c r="C186" s="4"/>
      <c r="D186" s="4"/>
      <c r="E186" s="5"/>
      <c r="F186" s="7"/>
      <c r="G186" s="7"/>
      <c r="H186" s="9"/>
    </row>
    <row r="187" spans="1:8">
      <c r="A187" s="4"/>
      <c r="B187" s="4"/>
      <c r="C187" s="4"/>
      <c r="D187" s="4"/>
      <c r="E187" s="5"/>
      <c r="F187" s="7"/>
      <c r="G187" s="7"/>
      <c r="H187" s="9"/>
    </row>
    <row r="188" spans="1:8">
      <c r="A188" s="4"/>
      <c r="B188" s="4"/>
      <c r="C188" s="4"/>
      <c r="D188" s="4"/>
      <c r="E188" s="5"/>
      <c r="F188" s="7"/>
      <c r="G188" s="7"/>
      <c r="H188" s="9"/>
    </row>
    <row r="189" spans="1:8">
      <c r="A189" s="4"/>
      <c r="B189" s="4"/>
      <c r="C189" s="4"/>
      <c r="D189" s="4"/>
      <c r="E189" s="5"/>
      <c r="F189" s="7"/>
      <c r="G189" s="7"/>
      <c r="H189" s="9"/>
    </row>
    <row r="190" spans="1:8">
      <c r="A190" s="4"/>
      <c r="B190" s="4"/>
      <c r="C190" s="4"/>
      <c r="D190" s="4"/>
      <c r="E190" s="5"/>
      <c r="F190" s="7"/>
      <c r="G190" s="7"/>
      <c r="H190" s="9"/>
    </row>
    <row r="191" spans="1:8">
      <c r="A191" s="4"/>
      <c r="B191" s="4"/>
      <c r="C191" s="4"/>
      <c r="D191" s="4"/>
      <c r="E191" s="5"/>
      <c r="F191" s="7"/>
      <c r="G191" s="7"/>
      <c r="H191" s="9"/>
    </row>
    <row r="192" spans="1:8">
      <c r="A192" s="4"/>
      <c r="B192" s="4"/>
      <c r="C192" s="4"/>
      <c r="D192" s="4"/>
      <c r="E192" s="5"/>
      <c r="F192" s="7"/>
      <c r="G192" s="7"/>
      <c r="H192" s="9"/>
    </row>
    <row r="193" spans="1:8">
      <c r="A193" s="4"/>
      <c r="B193" s="4"/>
      <c r="C193" s="4"/>
      <c r="D193" s="4"/>
      <c r="E193" s="5"/>
      <c r="F193" s="7"/>
      <c r="G193" s="7"/>
      <c r="H193" s="9"/>
    </row>
    <row r="194" spans="1:8">
      <c r="A194" s="4"/>
      <c r="B194" s="4"/>
      <c r="C194" s="4"/>
      <c r="D194" s="4"/>
      <c r="E194" s="5"/>
      <c r="F194" s="7"/>
      <c r="G194" s="7"/>
      <c r="H194" s="9"/>
    </row>
    <row r="195" spans="1:8">
      <c r="A195" s="4"/>
      <c r="B195" s="4"/>
      <c r="C195" s="4"/>
      <c r="D195" s="4"/>
      <c r="E195" s="5"/>
      <c r="F195" s="7"/>
      <c r="G195" s="7"/>
      <c r="H195" s="9"/>
    </row>
    <row r="196" spans="1:8">
      <c r="A196" s="4"/>
      <c r="B196" s="4"/>
      <c r="C196" s="4"/>
      <c r="D196" s="4"/>
      <c r="E196" s="5"/>
      <c r="F196" s="7"/>
      <c r="G196" s="7"/>
      <c r="H196" s="9"/>
    </row>
    <row r="197" spans="1:8">
      <c r="A197" s="4"/>
      <c r="B197" s="4"/>
      <c r="C197" s="4"/>
      <c r="D197" s="4"/>
      <c r="E197" s="5"/>
      <c r="F197" s="7"/>
      <c r="G197" s="7"/>
      <c r="H197" s="9"/>
    </row>
    <row r="198" spans="1:8">
      <c r="A198" s="4"/>
      <c r="B198" s="4"/>
      <c r="C198" s="4"/>
      <c r="D198" s="4"/>
      <c r="E198" s="5"/>
      <c r="F198" s="7"/>
      <c r="G198" s="7"/>
      <c r="H198" s="9"/>
    </row>
    <row r="199" spans="1:8">
      <c r="A199" s="4"/>
      <c r="B199" s="4"/>
      <c r="C199" s="4"/>
      <c r="D199" s="4"/>
      <c r="E199" s="5"/>
      <c r="F199" s="7"/>
      <c r="G199" s="7"/>
      <c r="H199" s="9"/>
    </row>
    <row r="200" spans="1:8">
      <c r="A200" s="4"/>
      <c r="B200" s="4"/>
      <c r="C200" s="4"/>
      <c r="D200" s="4"/>
      <c r="E200" s="5"/>
      <c r="F200" s="7"/>
      <c r="G200" s="7"/>
      <c r="H200" s="9"/>
    </row>
    <row r="201" spans="1:8">
      <c r="A201" s="4"/>
      <c r="B201" s="4"/>
      <c r="C201" s="4"/>
      <c r="D201" s="4"/>
      <c r="E201" s="5"/>
      <c r="F201" s="7"/>
      <c r="G201" s="7"/>
      <c r="H201" s="9"/>
    </row>
    <row r="202" spans="1:8">
      <c r="A202" s="4"/>
      <c r="B202" s="4"/>
      <c r="C202" s="4"/>
      <c r="D202" s="4"/>
      <c r="E202" s="5"/>
      <c r="F202" s="7"/>
      <c r="G202" s="7"/>
      <c r="H202" s="9"/>
    </row>
    <row r="203" spans="1:8">
      <c r="A203" s="4"/>
      <c r="B203" s="4"/>
      <c r="C203" s="4"/>
      <c r="D203" s="4"/>
      <c r="E203" s="5"/>
      <c r="F203" s="7"/>
      <c r="G203" s="7"/>
      <c r="H203" s="9"/>
    </row>
    <row r="204" spans="1:8">
      <c r="A204" s="4"/>
      <c r="B204" s="4"/>
      <c r="C204" s="4"/>
      <c r="D204" s="4"/>
      <c r="E204" s="5"/>
      <c r="F204" s="7"/>
      <c r="G204" s="7"/>
      <c r="H204" s="9"/>
    </row>
    <row r="205" spans="1:8">
      <c r="A205" s="4"/>
      <c r="B205" s="4"/>
      <c r="C205" s="4"/>
      <c r="D205" s="4"/>
      <c r="E205" s="5"/>
      <c r="F205" s="7"/>
      <c r="G205" s="7"/>
      <c r="H205" s="9"/>
    </row>
    <row r="206" spans="1:8">
      <c r="A206" s="4"/>
      <c r="B206" s="4"/>
      <c r="C206" s="4"/>
      <c r="D206" s="4"/>
      <c r="E206" s="5"/>
      <c r="F206" s="7"/>
      <c r="G206" s="7"/>
      <c r="H206" s="9"/>
    </row>
    <row r="207" spans="1:8">
      <c r="A207" s="4"/>
      <c r="B207" s="4"/>
      <c r="C207" s="4"/>
      <c r="D207" s="4"/>
      <c r="E207" s="5"/>
      <c r="F207" s="7"/>
      <c r="G207" s="7"/>
      <c r="H207" s="9"/>
    </row>
    <row r="208" spans="1:8">
      <c r="A208" s="4"/>
      <c r="B208" s="4"/>
      <c r="C208" s="4"/>
      <c r="D208" s="4"/>
      <c r="E208" s="5"/>
      <c r="F208" s="7"/>
      <c r="G208" s="7"/>
      <c r="H208" s="9"/>
    </row>
    <row r="209" spans="1:8">
      <c r="A209" s="4"/>
      <c r="B209" s="4"/>
      <c r="C209" s="4"/>
      <c r="D209" s="4"/>
      <c r="E209" s="5"/>
      <c r="F209" s="7"/>
      <c r="G209" s="7"/>
      <c r="H209" s="9"/>
    </row>
    <row r="210" spans="1:8">
      <c r="A210" s="4"/>
      <c r="B210" s="4"/>
      <c r="C210" s="4"/>
      <c r="D210" s="4"/>
      <c r="E210" s="5"/>
      <c r="F210" s="7"/>
      <c r="G210" s="7"/>
      <c r="H210" s="9"/>
    </row>
    <row r="211" spans="1:8">
      <c r="A211" s="4"/>
      <c r="B211" s="4"/>
      <c r="C211" s="4"/>
      <c r="D211" s="4"/>
      <c r="E211" s="5"/>
      <c r="F211" s="7"/>
      <c r="G211" s="7"/>
      <c r="H211" s="9"/>
    </row>
    <row r="212" spans="1:8">
      <c r="A212" s="4"/>
      <c r="B212" s="4"/>
      <c r="C212" s="4"/>
      <c r="D212" s="4"/>
      <c r="E212" s="5"/>
      <c r="F212" s="7"/>
      <c r="G212" s="7"/>
      <c r="H212" s="9"/>
    </row>
    <row r="213" spans="1:8">
      <c r="A213" s="4"/>
      <c r="B213" s="4"/>
      <c r="C213" s="4"/>
      <c r="D213" s="4"/>
      <c r="E213" s="5"/>
      <c r="F213" s="7"/>
      <c r="G213" s="7"/>
      <c r="H213" s="9"/>
    </row>
    <row r="214" spans="1:8">
      <c r="A214" s="4"/>
      <c r="B214" s="4"/>
      <c r="C214" s="4"/>
      <c r="D214" s="4"/>
      <c r="E214" s="5"/>
      <c r="F214" s="7"/>
      <c r="G214" s="7"/>
      <c r="H214" s="9"/>
    </row>
    <row r="215" spans="1:8">
      <c r="A215" s="4"/>
      <c r="B215" s="4"/>
      <c r="C215" s="4"/>
      <c r="D215" s="4"/>
      <c r="E215" s="5"/>
      <c r="F215" s="7"/>
      <c r="G215" s="7"/>
      <c r="H215" s="9"/>
    </row>
    <row r="216" spans="1:8">
      <c r="A216" s="4"/>
      <c r="B216" s="4"/>
      <c r="C216" s="4"/>
      <c r="D216" s="4"/>
      <c r="E216" s="5"/>
      <c r="F216" s="7"/>
      <c r="G216" s="7"/>
      <c r="H216" s="9"/>
    </row>
    <row r="217" spans="1:8">
      <c r="A217" s="4"/>
      <c r="B217" s="4"/>
      <c r="C217" s="4"/>
      <c r="D217" s="4"/>
      <c r="E217" s="5"/>
      <c r="F217" s="7"/>
      <c r="G217" s="7"/>
      <c r="H217" s="9"/>
    </row>
    <row r="218" spans="1:8">
      <c r="A218" s="4"/>
      <c r="B218" s="4"/>
      <c r="C218" s="4"/>
      <c r="D218" s="4"/>
      <c r="E218" s="5"/>
      <c r="F218" s="7"/>
      <c r="G218" s="7"/>
      <c r="H218" s="9"/>
    </row>
    <row r="219" spans="1:8">
      <c r="A219" s="4"/>
      <c r="B219" s="4"/>
      <c r="C219" s="4"/>
      <c r="D219" s="4"/>
      <c r="E219" s="5"/>
      <c r="F219" s="7"/>
      <c r="G219" s="7"/>
      <c r="H219" s="9"/>
    </row>
    <row r="220" spans="1:8">
      <c r="A220" s="4"/>
      <c r="B220" s="4"/>
      <c r="C220" s="4"/>
      <c r="D220" s="4"/>
      <c r="E220" s="5"/>
      <c r="F220" s="7"/>
      <c r="G220" s="7"/>
      <c r="H220" s="9"/>
    </row>
    <row r="221" spans="1:8">
      <c r="A221" s="4"/>
      <c r="B221" s="4"/>
      <c r="C221" s="4"/>
      <c r="D221" s="4"/>
      <c r="E221" s="5"/>
      <c r="F221" s="7"/>
      <c r="G221" s="7"/>
      <c r="H221" s="9"/>
    </row>
    <row r="222" spans="1:8">
      <c r="A222" s="4"/>
      <c r="B222" s="4"/>
      <c r="C222" s="4"/>
      <c r="D222" s="4"/>
      <c r="E222" s="5"/>
      <c r="F222" s="7"/>
      <c r="G222" s="7"/>
      <c r="H222" s="9"/>
    </row>
    <row r="223" spans="1:8">
      <c r="A223" s="4"/>
      <c r="B223" s="4"/>
      <c r="C223" s="4"/>
      <c r="D223" s="4"/>
      <c r="E223" s="5"/>
      <c r="F223" s="7"/>
      <c r="G223" s="7"/>
      <c r="H223" s="9"/>
    </row>
    <row r="224" spans="1:8">
      <c r="A224" s="4"/>
      <c r="B224" s="4"/>
      <c r="C224" s="4"/>
      <c r="D224" s="4"/>
      <c r="E224" s="5"/>
      <c r="F224" s="7"/>
      <c r="G224" s="7"/>
      <c r="H224" s="9"/>
    </row>
    <row r="225" spans="1:8">
      <c r="A225" s="4"/>
      <c r="B225" s="4"/>
      <c r="C225" s="4"/>
      <c r="D225" s="4"/>
      <c r="E225" s="5"/>
      <c r="F225" s="7"/>
      <c r="G225" s="7"/>
      <c r="H225" s="9"/>
    </row>
    <row r="226" spans="1:8">
      <c r="A226" s="4"/>
      <c r="B226" s="4"/>
      <c r="C226" s="4"/>
      <c r="D226" s="4"/>
      <c r="E226" s="5"/>
      <c r="F226" s="7"/>
      <c r="G226" s="7"/>
      <c r="H226" s="9"/>
    </row>
    <row r="227" spans="1:8">
      <c r="A227" s="4"/>
      <c r="B227" s="4"/>
      <c r="C227" s="4"/>
      <c r="D227" s="4"/>
      <c r="E227" s="5"/>
      <c r="F227" s="7"/>
      <c r="G227" s="7"/>
      <c r="H227" s="9"/>
    </row>
    <row r="228" spans="1:8">
      <c r="A228" s="4"/>
      <c r="B228" s="4"/>
      <c r="C228" s="4"/>
      <c r="D228" s="4"/>
      <c r="E228" s="5"/>
      <c r="F228" s="7"/>
      <c r="G228" s="7"/>
      <c r="H228" s="9"/>
    </row>
    <row r="229" spans="1:8">
      <c r="A229" s="4"/>
      <c r="B229" s="4"/>
      <c r="C229" s="4"/>
      <c r="D229" s="4"/>
      <c r="E229" s="5"/>
      <c r="F229" s="7"/>
      <c r="G229" s="7"/>
      <c r="H229" s="9"/>
    </row>
    <row r="230" spans="1:8">
      <c r="A230" s="4"/>
      <c r="B230" s="4"/>
      <c r="C230" s="4"/>
      <c r="D230" s="4"/>
      <c r="E230" s="5"/>
      <c r="F230" s="7"/>
      <c r="G230" s="7"/>
      <c r="H230" s="9"/>
    </row>
    <row r="231" spans="1:8">
      <c r="A231" s="4"/>
      <c r="B231" s="4"/>
      <c r="C231" s="4"/>
      <c r="D231" s="4"/>
      <c r="E231" s="5"/>
      <c r="F231" s="7"/>
      <c r="G231" s="7"/>
      <c r="H231" s="9"/>
    </row>
    <row r="232" spans="1:8">
      <c r="A232" s="4"/>
      <c r="B232" s="4"/>
      <c r="C232" s="4"/>
      <c r="D232" s="4"/>
      <c r="E232" s="5"/>
      <c r="F232" s="7"/>
      <c r="G232" s="7"/>
      <c r="H232" s="9"/>
    </row>
    <row r="233" spans="1:8">
      <c r="A233" s="4"/>
      <c r="B233" s="4"/>
      <c r="C233" s="4"/>
      <c r="D233" s="4"/>
      <c r="E233" s="5"/>
      <c r="F233" s="7"/>
      <c r="G233" s="7"/>
      <c r="H233" s="9"/>
    </row>
    <row r="234" spans="1:8">
      <c r="A234" s="4"/>
      <c r="B234" s="4"/>
      <c r="C234" s="4"/>
      <c r="D234" s="4"/>
      <c r="E234" s="5"/>
      <c r="F234" s="7"/>
      <c r="G234" s="7"/>
      <c r="H234" s="9"/>
    </row>
    <row r="235" spans="1:8">
      <c r="A235" s="4"/>
      <c r="B235" s="4"/>
      <c r="C235" s="4"/>
      <c r="D235" s="4"/>
      <c r="E235" s="5"/>
      <c r="F235" s="7"/>
      <c r="G235" s="7"/>
      <c r="H235" s="9"/>
    </row>
    <row r="236" spans="1:8">
      <c r="A236" s="4"/>
      <c r="B236" s="4"/>
      <c r="C236" s="4"/>
      <c r="D236" s="4"/>
      <c r="E236" s="5"/>
      <c r="F236" s="7"/>
      <c r="G236" s="7"/>
      <c r="H236" s="9"/>
    </row>
    <row r="237" spans="1:8">
      <c r="A237" s="4"/>
      <c r="B237" s="4"/>
      <c r="C237" s="4"/>
      <c r="D237" s="4"/>
      <c r="E237" s="5"/>
      <c r="F237" s="7"/>
      <c r="G237" s="7"/>
      <c r="H237" s="9"/>
    </row>
    <row r="238" spans="1:8">
      <c r="A238" s="4"/>
      <c r="B238" s="4"/>
      <c r="C238" s="4"/>
      <c r="D238" s="4"/>
      <c r="E238" s="5"/>
      <c r="F238" s="7"/>
      <c r="G238" s="7"/>
      <c r="H238" s="9"/>
    </row>
    <row r="239" spans="1:8">
      <c r="A239" s="4"/>
      <c r="B239" s="4"/>
      <c r="C239" s="4"/>
      <c r="D239" s="4"/>
      <c r="E239" s="5"/>
      <c r="F239" s="7"/>
      <c r="G239" s="7"/>
      <c r="H239" s="9"/>
    </row>
    <row r="240" spans="1:8">
      <c r="A240" s="4"/>
      <c r="B240" s="4"/>
      <c r="C240" s="4"/>
      <c r="D240" s="4"/>
      <c r="E240" s="5"/>
      <c r="F240" s="7"/>
      <c r="G240" s="7"/>
      <c r="H240" s="9"/>
    </row>
    <row r="241" spans="1:8">
      <c r="A241" s="4"/>
      <c r="B241" s="4"/>
      <c r="C241" s="4"/>
      <c r="D241" s="4"/>
      <c r="E241" s="5"/>
      <c r="F241" s="7"/>
      <c r="G241" s="7"/>
      <c r="H241" s="9"/>
    </row>
    <row r="242" spans="1:8">
      <c r="A242" s="4"/>
      <c r="B242" s="4"/>
      <c r="C242" s="4"/>
      <c r="D242" s="4"/>
      <c r="E242" s="5"/>
      <c r="F242" s="7"/>
      <c r="G242" s="7"/>
      <c r="H242" s="9"/>
    </row>
    <row r="243" spans="1:8">
      <c r="A243" s="4"/>
      <c r="B243" s="4"/>
      <c r="C243" s="4"/>
      <c r="D243" s="4"/>
      <c r="E243" s="5"/>
      <c r="F243" s="7"/>
      <c r="G243" s="7"/>
      <c r="H243" s="9"/>
    </row>
    <row r="244" spans="1:8">
      <c r="A244" s="4"/>
      <c r="B244" s="4"/>
      <c r="C244" s="4"/>
      <c r="D244" s="4"/>
      <c r="E244" s="5"/>
      <c r="F244" s="7"/>
      <c r="G244" s="7"/>
      <c r="H244" s="9"/>
    </row>
    <row r="245" spans="1:8">
      <c r="A245" s="4"/>
      <c r="B245" s="4"/>
      <c r="C245" s="4"/>
      <c r="D245" s="4"/>
      <c r="E245" s="5"/>
      <c r="F245" s="7"/>
      <c r="G245" s="7"/>
      <c r="H245" s="9"/>
    </row>
    <row r="246" spans="1:8">
      <c r="A246" s="4"/>
      <c r="B246" s="4"/>
      <c r="C246" s="4"/>
      <c r="D246" s="4"/>
      <c r="E246" s="5"/>
      <c r="F246" s="7"/>
      <c r="G246" s="7"/>
      <c r="H246" s="9"/>
    </row>
    <row r="247" spans="1:8">
      <c r="A247" s="4"/>
      <c r="B247" s="4"/>
      <c r="C247" s="4"/>
      <c r="D247" s="4"/>
      <c r="E247" s="5"/>
      <c r="F247" s="7"/>
      <c r="G247" s="7"/>
      <c r="H247" s="9"/>
    </row>
    <row r="248" spans="1:8">
      <c r="A248" s="4"/>
      <c r="B248" s="4"/>
      <c r="C248" s="4"/>
      <c r="D248" s="4"/>
      <c r="E248" s="5"/>
      <c r="F248" s="7"/>
      <c r="G248" s="7"/>
      <c r="H248" s="9"/>
    </row>
    <row r="249" spans="1:8">
      <c r="A249" s="4"/>
      <c r="B249" s="4"/>
      <c r="C249" s="4"/>
      <c r="D249" s="4"/>
      <c r="E249" s="5"/>
      <c r="F249" s="7"/>
      <c r="G249" s="7"/>
      <c r="H249" s="9"/>
    </row>
    <row r="250" spans="1:8">
      <c r="A250" s="4"/>
      <c r="B250" s="4"/>
      <c r="C250" s="4"/>
      <c r="D250" s="4"/>
      <c r="E250" s="5"/>
      <c r="F250" s="7"/>
      <c r="G250" s="7"/>
      <c r="H250" s="9"/>
    </row>
    <row r="251" spans="1:8">
      <c r="A251" s="4"/>
      <c r="B251" s="4"/>
      <c r="C251" s="4"/>
      <c r="D251" s="4"/>
      <c r="E251" s="5"/>
      <c r="F251" s="7"/>
      <c r="G251" s="7"/>
      <c r="H251" s="9"/>
    </row>
    <row r="252" spans="1:8">
      <c r="A252" s="4"/>
      <c r="B252" s="4"/>
      <c r="C252" s="4"/>
      <c r="D252" s="4"/>
      <c r="E252" s="5"/>
      <c r="F252" s="7"/>
      <c r="G252" s="7"/>
      <c r="H252" s="9"/>
    </row>
    <row r="253" spans="1:8">
      <c r="A253" s="4"/>
      <c r="B253" s="4"/>
      <c r="C253" s="4"/>
      <c r="D253" s="4"/>
      <c r="E253" s="5"/>
      <c r="F253" s="7"/>
      <c r="G253" s="7"/>
      <c r="H253" s="9"/>
    </row>
    <row r="254" spans="1:8">
      <c r="A254" s="4"/>
      <c r="B254" s="4"/>
      <c r="C254" s="4"/>
      <c r="D254" s="4"/>
      <c r="E254" s="5"/>
      <c r="F254" s="7"/>
      <c r="G254" s="7"/>
      <c r="H254" s="9"/>
    </row>
    <row r="255" spans="1:8">
      <c r="A255" s="4"/>
      <c r="B255" s="4"/>
      <c r="C255" s="4"/>
      <c r="D255" s="4"/>
      <c r="E255" s="5"/>
      <c r="F255" s="7"/>
      <c r="G255" s="7"/>
      <c r="H255" s="9"/>
    </row>
    <row r="256" spans="1:8">
      <c r="A256" s="4"/>
      <c r="B256" s="4"/>
      <c r="C256" s="4"/>
      <c r="D256" s="4"/>
      <c r="E256" s="5"/>
      <c r="F256" s="7"/>
      <c r="G256" s="7"/>
      <c r="H256" s="9"/>
    </row>
    <row r="257" spans="1:8">
      <c r="A257" s="4"/>
      <c r="B257" s="4"/>
      <c r="C257" s="4"/>
      <c r="D257" s="4"/>
      <c r="E257" s="5"/>
      <c r="F257" s="7"/>
      <c r="G257" s="7"/>
      <c r="H257" s="9"/>
    </row>
    <row r="258" spans="1:8">
      <c r="A258" s="4"/>
      <c r="B258" s="4"/>
      <c r="C258" s="4"/>
      <c r="D258" s="4"/>
      <c r="E258" s="5"/>
      <c r="F258" s="7"/>
      <c r="G258" s="7"/>
      <c r="H258" s="9"/>
    </row>
    <row r="259" spans="1:8">
      <c r="A259" s="4"/>
      <c r="B259" s="4"/>
      <c r="C259" s="4"/>
      <c r="D259" s="4"/>
      <c r="E259" s="5"/>
      <c r="F259" s="7"/>
      <c r="G259" s="7"/>
      <c r="H259" s="9"/>
    </row>
  </sheetData>
  <mergeCells count="54">
    <mergeCell ref="A104:A105"/>
    <mergeCell ref="B104:B105"/>
    <mergeCell ref="H104:H105"/>
    <mergeCell ref="A106:A107"/>
    <mergeCell ref="B106:B107"/>
    <mergeCell ref="H106:H107"/>
    <mergeCell ref="J69:K69"/>
    <mergeCell ref="A1:H4"/>
    <mergeCell ref="G6:G7"/>
    <mergeCell ref="A31:F31"/>
    <mergeCell ref="C32:H32"/>
    <mergeCell ref="A37:F37"/>
    <mergeCell ref="F6:F7"/>
    <mergeCell ref="D29:H29"/>
    <mergeCell ref="A24:F24"/>
    <mergeCell ref="A13:F13"/>
    <mergeCell ref="C14:H14"/>
    <mergeCell ref="A27:F27"/>
    <mergeCell ref="B6:B7"/>
    <mergeCell ref="C38:H38"/>
    <mergeCell ref="A6:A7"/>
    <mergeCell ref="C6:C7"/>
    <mergeCell ref="A98:F98"/>
    <mergeCell ref="C99:H99"/>
    <mergeCell ref="A87:F87"/>
    <mergeCell ref="C88:H88"/>
    <mergeCell ref="A90:F90"/>
    <mergeCell ref="D89:H89"/>
    <mergeCell ref="C72:H72"/>
    <mergeCell ref="C75:H75"/>
    <mergeCell ref="C53:H53"/>
    <mergeCell ref="A82:F82"/>
    <mergeCell ref="C91:H91"/>
    <mergeCell ref="A135:F135"/>
    <mergeCell ref="A137:H137"/>
    <mergeCell ref="D6:D7"/>
    <mergeCell ref="E6:E7"/>
    <mergeCell ref="H6:H7"/>
    <mergeCell ref="A71:F71"/>
    <mergeCell ref="A44:F44"/>
    <mergeCell ref="C8:H8"/>
    <mergeCell ref="C25:H25"/>
    <mergeCell ref="C28:H28"/>
    <mergeCell ref="D30:H30"/>
    <mergeCell ref="A76:F76"/>
    <mergeCell ref="C77:H77"/>
    <mergeCell ref="A52:F52"/>
    <mergeCell ref="C45:H45"/>
    <mergeCell ref="C83:H83"/>
    <mergeCell ref="A122:F122"/>
    <mergeCell ref="C123:H123"/>
    <mergeCell ref="C129:H129"/>
    <mergeCell ref="A128:F128"/>
    <mergeCell ref="A134:F134"/>
  </mergeCells>
  <phoneticPr fontId="3" type="noConversion"/>
  <pageMargins left="0.74803149606299213" right="0.23622047244094491" top="0.43307086614173229" bottom="0.47244094488188981" header="0.43307086614173229" footer="0.47"/>
  <pageSetup paperSize="9" scale="74" fitToHeight="0" orientation="portrait" horizontalDpi="300" verticalDpi="300" r:id="rId1"/>
  <headerFooter alignWithMargins="0"/>
  <ignoredErrors>
    <ignoredError sqref="B9 B15:B19 B26 B73:B74 B54:B67 B69:B70 B33:B36 B39:B43 B46:B47 B95:B96 B21:B23 B126" twoDigitTextYear="1"/>
    <ignoredError sqref="B125 B78:B79 B89 B84:B86 B92:B94 B97 B8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M41 BoQ</vt:lpstr>
      <vt:lpstr>'M41 BoQ'!Print_Area</vt:lpstr>
      <vt:lpstr>'M41 BoQ'!Print_Titles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Duga</dc:creator>
  <cp:lastModifiedBy>Use</cp:lastModifiedBy>
  <cp:lastPrinted>2017-08-16T11:08:20Z</cp:lastPrinted>
  <dcterms:created xsi:type="dcterms:W3CDTF">1999-12-10T07:05:31Z</dcterms:created>
  <dcterms:modified xsi:type="dcterms:W3CDTF">2019-05-06T05:32:21Z</dcterms:modified>
</cp:coreProperties>
</file>